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 checkCompatibility="1"/>
  <mc:AlternateContent xmlns:mc="http://schemas.openxmlformats.org/markup-compatibility/2006">
    <mc:Choice Requires="x15">
      <x15ac:absPath xmlns:x15ac="http://schemas.microsoft.com/office/spreadsheetml/2010/11/ac" url="/Users/patrickjmcd/GitHub/Henry-Pump/POC-to-ModbusTCP/"/>
    </mc:Choice>
  </mc:AlternateContent>
  <bookViews>
    <workbookView xWindow="0" yWindow="460" windowWidth="33600" windowHeight="19180" tabRatio="500" activeTab="6"/>
  </bookViews>
  <sheets>
    <sheet name="Coils" sheetId="1" r:id="rId1"/>
    <sheet name="Digital Input" sheetId="6" r:id="rId2"/>
    <sheet name="Input Registers" sheetId="7" r:id="rId3"/>
    <sheet name="Holding Registers" sheetId="8" r:id="rId4"/>
    <sheet name="Register Counts" sheetId="9" r:id="rId5"/>
    <sheet name="Register Scheme" sheetId="4" r:id="rId6"/>
    <sheet name="Sanitized" sheetId="11" r:id="rId7"/>
  </sheets>
  <definedNames>
    <definedName name="_xlnm._FilterDatabase" localSheetId="0" hidden="1">'Holding Registers'!$A$2:$I$22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56" i="11" l="1"/>
  <c r="B256" i="11"/>
  <c r="C256" i="11"/>
  <c r="D256" i="11"/>
  <c r="A257" i="11"/>
  <c r="B257" i="11"/>
  <c r="C257" i="11"/>
  <c r="D257" i="11"/>
  <c r="A258" i="11"/>
  <c r="B258" i="11"/>
  <c r="C258" i="11"/>
  <c r="D258" i="11"/>
  <c r="A259" i="11"/>
  <c r="B259" i="11"/>
  <c r="C259" i="11"/>
  <c r="D259" i="11"/>
  <c r="A260" i="11"/>
  <c r="B260" i="11"/>
  <c r="C260" i="11"/>
  <c r="D260" i="11"/>
  <c r="A261" i="11"/>
  <c r="B261" i="11"/>
  <c r="C261" i="11"/>
  <c r="D261" i="11"/>
  <c r="A262" i="11"/>
  <c r="B262" i="11"/>
  <c r="C262" i="11"/>
  <c r="D262" i="11"/>
  <c r="A263" i="11"/>
  <c r="B263" i="11"/>
  <c r="C263" i="11"/>
  <c r="D263" i="11"/>
  <c r="A264" i="11"/>
  <c r="B264" i="11"/>
  <c r="C264" i="11"/>
  <c r="D264" i="11"/>
  <c r="A265" i="11"/>
  <c r="B265" i="11"/>
  <c r="C265" i="11"/>
  <c r="D265" i="11"/>
  <c r="A266" i="11"/>
  <c r="B266" i="11"/>
  <c r="C266" i="11"/>
  <c r="D266" i="11"/>
  <c r="A267" i="11"/>
  <c r="B267" i="11"/>
  <c r="C267" i="11"/>
  <c r="D267" i="11"/>
  <c r="A268" i="11"/>
  <c r="B268" i="11"/>
  <c r="C268" i="11"/>
  <c r="D268" i="11"/>
  <c r="A269" i="11"/>
  <c r="B269" i="11"/>
  <c r="C269" i="11"/>
  <c r="D269" i="11"/>
  <c r="A270" i="11"/>
  <c r="B270" i="11"/>
  <c r="C270" i="11"/>
  <c r="D270" i="11"/>
  <c r="A271" i="11"/>
  <c r="B271" i="11"/>
  <c r="C271" i="11"/>
  <c r="D271" i="11"/>
  <c r="A272" i="11"/>
  <c r="B272" i="11"/>
  <c r="C272" i="11"/>
  <c r="D272" i="11"/>
  <c r="A273" i="11"/>
  <c r="B273" i="11"/>
  <c r="C273" i="11"/>
  <c r="D273" i="11"/>
  <c r="A274" i="11"/>
  <c r="B274" i="11"/>
  <c r="C274" i="11"/>
  <c r="D274" i="11"/>
  <c r="A275" i="11"/>
  <c r="B275" i="11"/>
  <c r="C275" i="11"/>
  <c r="D275" i="11"/>
  <c r="A134" i="7"/>
  <c r="A135" i="7"/>
  <c r="I134" i="7"/>
  <c r="F2" i="7"/>
  <c r="A3" i="7"/>
  <c r="F3" i="7"/>
  <c r="A4" i="7"/>
  <c r="F4" i="7"/>
  <c r="A5" i="7"/>
  <c r="F5" i="7"/>
  <c r="A6" i="7"/>
  <c r="F6" i="7"/>
  <c r="A7" i="7"/>
  <c r="F7" i="7"/>
  <c r="A8" i="7"/>
  <c r="F8" i="7"/>
  <c r="A9" i="7"/>
  <c r="F9" i="7"/>
  <c r="A10" i="7"/>
  <c r="F10" i="7"/>
  <c r="A11" i="7"/>
  <c r="F11" i="7"/>
  <c r="A12" i="7"/>
  <c r="F12" i="7"/>
  <c r="A13" i="7"/>
  <c r="F13" i="7"/>
  <c r="A14" i="7"/>
  <c r="F14" i="7"/>
  <c r="A15" i="7"/>
  <c r="F15" i="7"/>
  <c r="A16" i="7"/>
  <c r="F16" i="7"/>
  <c r="A17" i="7"/>
  <c r="F17" i="7"/>
  <c r="A18" i="7"/>
  <c r="F18" i="7"/>
  <c r="A19" i="7"/>
  <c r="F19" i="7"/>
  <c r="A20" i="7"/>
  <c r="F20" i="7"/>
  <c r="A21" i="7"/>
  <c r="F21" i="7"/>
  <c r="A22" i="7"/>
  <c r="F22" i="7"/>
  <c r="A23" i="7"/>
  <c r="F23" i="7"/>
  <c r="A24" i="7"/>
  <c r="F24" i="7"/>
  <c r="A25" i="7"/>
  <c r="F25" i="7"/>
  <c r="A26" i="7"/>
  <c r="F26" i="7"/>
  <c r="A27" i="7"/>
  <c r="F27" i="7"/>
  <c r="A28" i="7"/>
  <c r="F28" i="7"/>
  <c r="A29" i="7"/>
  <c r="F29" i="7"/>
  <c r="A30" i="7"/>
  <c r="F30" i="7"/>
  <c r="A31" i="7"/>
  <c r="F31" i="7"/>
  <c r="A32" i="7"/>
  <c r="F32" i="7"/>
  <c r="A33" i="7"/>
  <c r="F33" i="7"/>
  <c r="A34" i="7"/>
  <c r="F34" i="7"/>
  <c r="A35" i="7"/>
  <c r="F35" i="7"/>
  <c r="A36" i="7"/>
  <c r="F36" i="7"/>
  <c r="A37" i="7"/>
  <c r="F37" i="7"/>
  <c r="A38" i="7"/>
  <c r="F38" i="7"/>
  <c r="A39" i="7"/>
  <c r="F39" i="7"/>
  <c r="A40" i="7"/>
  <c r="F40" i="7"/>
  <c r="A41" i="7"/>
  <c r="F41" i="7"/>
  <c r="A42" i="7"/>
  <c r="F42" i="7"/>
  <c r="A43" i="7"/>
  <c r="F43" i="7"/>
  <c r="A44" i="7"/>
  <c r="F44" i="7"/>
  <c r="A45" i="7"/>
  <c r="F45" i="7"/>
  <c r="A46" i="7"/>
  <c r="F46" i="7"/>
  <c r="A47" i="7"/>
  <c r="F47" i="7"/>
  <c r="A48" i="7"/>
  <c r="F48" i="7"/>
  <c r="A49" i="7"/>
  <c r="F49" i="7"/>
  <c r="A50" i="7"/>
  <c r="F50" i="7"/>
  <c r="A51" i="7"/>
  <c r="F51" i="7"/>
  <c r="A52" i="7"/>
  <c r="F52" i="7"/>
  <c r="A53" i="7"/>
  <c r="F53" i="7"/>
  <c r="A54" i="7"/>
  <c r="F54" i="7"/>
  <c r="A55" i="7"/>
  <c r="F55" i="7"/>
  <c r="A56" i="7"/>
  <c r="F56" i="7"/>
  <c r="A57" i="7"/>
  <c r="F57" i="7"/>
  <c r="A58" i="7"/>
  <c r="F58" i="7"/>
  <c r="A59" i="7"/>
  <c r="F59" i="7"/>
  <c r="A60" i="7"/>
  <c r="F60" i="7"/>
  <c r="A61" i="7"/>
  <c r="F61" i="7"/>
  <c r="A62" i="7"/>
  <c r="F62" i="7"/>
  <c r="A63" i="7"/>
  <c r="F63" i="7"/>
  <c r="A64" i="7"/>
  <c r="F64" i="7"/>
  <c r="A65" i="7"/>
  <c r="F65" i="7"/>
  <c r="A66" i="7"/>
  <c r="F66" i="7"/>
  <c r="A67" i="7"/>
  <c r="F67" i="7"/>
  <c r="A68" i="7"/>
  <c r="F68" i="7"/>
  <c r="A69" i="7"/>
  <c r="F69" i="7"/>
  <c r="A70" i="7"/>
  <c r="F70" i="7"/>
  <c r="A71" i="7"/>
  <c r="F71" i="7"/>
  <c r="A72" i="7"/>
  <c r="F72" i="7"/>
  <c r="A73" i="7"/>
  <c r="F73" i="7"/>
  <c r="A74" i="7"/>
  <c r="F74" i="7"/>
  <c r="A75" i="7"/>
  <c r="F75" i="7"/>
  <c r="A76" i="7"/>
  <c r="F76" i="7"/>
  <c r="A77" i="7"/>
  <c r="F77" i="7"/>
  <c r="A78" i="7"/>
  <c r="F78" i="7"/>
  <c r="A79" i="7"/>
  <c r="F79" i="7"/>
  <c r="A80" i="7"/>
  <c r="F80" i="7"/>
  <c r="A81" i="7"/>
  <c r="F81" i="7"/>
  <c r="A82" i="7"/>
  <c r="F82" i="7"/>
  <c r="A83" i="7"/>
  <c r="F83" i="7"/>
  <c r="A84" i="7"/>
  <c r="F84" i="7"/>
  <c r="A85" i="7"/>
  <c r="F85" i="7"/>
  <c r="A86" i="7"/>
  <c r="F86" i="7"/>
  <c r="A87" i="7"/>
  <c r="F87" i="7"/>
  <c r="A88" i="7"/>
  <c r="F88" i="7"/>
  <c r="A89" i="7"/>
  <c r="F89" i="7"/>
  <c r="A90" i="7"/>
  <c r="F90" i="7"/>
  <c r="A91" i="7"/>
  <c r="F91" i="7"/>
  <c r="A92" i="7"/>
  <c r="F92" i="7"/>
  <c r="A93" i="7"/>
  <c r="F93" i="7"/>
  <c r="A94" i="7"/>
  <c r="F94" i="7"/>
  <c r="A95" i="7"/>
  <c r="F95" i="7"/>
  <c r="A96" i="7"/>
  <c r="F96" i="7"/>
  <c r="A97" i="7"/>
  <c r="F97" i="7"/>
  <c r="A98" i="7"/>
  <c r="F98" i="7"/>
  <c r="A99" i="7"/>
  <c r="F99" i="7"/>
  <c r="A100" i="7"/>
  <c r="F100" i="7"/>
  <c r="A101" i="7"/>
  <c r="F101" i="7"/>
  <c r="A102" i="7"/>
  <c r="F102" i="7"/>
  <c r="A103" i="7"/>
  <c r="F103" i="7"/>
  <c r="A104" i="7"/>
  <c r="F104" i="7"/>
  <c r="A105" i="7"/>
  <c r="F105" i="7"/>
  <c r="A106" i="7"/>
  <c r="F106" i="7"/>
  <c r="A107" i="7"/>
  <c r="F107" i="7"/>
  <c r="A108" i="7"/>
  <c r="F108" i="7"/>
  <c r="A109" i="7"/>
  <c r="F109" i="7"/>
  <c r="A110" i="7"/>
  <c r="F110" i="7"/>
  <c r="A111" i="7"/>
  <c r="F111" i="7"/>
  <c r="A112" i="7"/>
  <c r="F112" i="7"/>
  <c r="A113" i="7"/>
  <c r="F113" i="7"/>
  <c r="A114" i="7"/>
  <c r="F114" i="7"/>
  <c r="A115" i="7"/>
  <c r="F115" i="7"/>
  <c r="A116" i="7"/>
  <c r="F116" i="7"/>
  <c r="A117" i="7"/>
  <c r="A118" i="7"/>
  <c r="F118" i="7"/>
  <c r="A119" i="7"/>
  <c r="F119" i="7"/>
  <c r="A120" i="7"/>
  <c r="F120" i="7"/>
  <c r="A121" i="7"/>
  <c r="F121" i="7"/>
  <c r="A122" i="7"/>
  <c r="F122" i="7"/>
  <c r="A123" i="7"/>
  <c r="F123" i="7"/>
  <c r="A124" i="7"/>
  <c r="F124" i="7"/>
  <c r="A125" i="7"/>
  <c r="F125" i="7"/>
  <c r="A126" i="7"/>
  <c r="F126" i="7"/>
  <c r="A127" i="7"/>
  <c r="F127" i="7"/>
  <c r="A128" i="7"/>
  <c r="F128" i="7"/>
  <c r="A129" i="7"/>
  <c r="F129" i="7"/>
  <c r="A130" i="7"/>
  <c r="F130" i="7"/>
  <c r="A131" i="7"/>
  <c r="A132" i="7"/>
  <c r="A133" i="7"/>
  <c r="A136" i="7"/>
  <c r="A137" i="7"/>
  <c r="A138" i="7"/>
  <c r="A139" i="7"/>
  <c r="A140" i="7"/>
  <c r="A141" i="7"/>
  <c r="A142" i="7"/>
  <c r="A143" i="7"/>
  <c r="A144" i="7"/>
  <c r="A145" i="7"/>
  <c r="A146" i="7"/>
  <c r="A147" i="7"/>
  <c r="A148" i="7"/>
  <c r="A149" i="7"/>
  <c r="A150" i="7"/>
  <c r="D255" i="11"/>
  <c r="C255" i="11"/>
  <c r="B255" i="11"/>
  <c r="A255" i="11"/>
  <c r="D254" i="11"/>
  <c r="C254" i="11"/>
  <c r="B254" i="11"/>
  <c r="A254" i="11"/>
  <c r="D253" i="11"/>
  <c r="C253" i="11"/>
  <c r="B253" i="11"/>
  <c r="A253" i="11"/>
  <c r="D252" i="11"/>
  <c r="C252" i="11"/>
  <c r="B252" i="11"/>
  <c r="A252" i="11"/>
  <c r="D251" i="11"/>
  <c r="C251" i="11"/>
  <c r="B251" i="11"/>
  <c r="A251" i="11"/>
  <c r="D250" i="11"/>
  <c r="C250" i="11"/>
  <c r="B250" i="11"/>
  <c r="A250" i="11"/>
  <c r="D249" i="11"/>
  <c r="C249" i="11"/>
  <c r="B249" i="11"/>
  <c r="A249" i="11"/>
  <c r="D248" i="11"/>
  <c r="C248" i="11"/>
  <c r="B248" i="11"/>
  <c r="A248" i="11"/>
  <c r="D247" i="11"/>
  <c r="C247" i="11"/>
  <c r="B247" i="11"/>
  <c r="A247" i="11"/>
  <c r="D246" i="11"/>
  <c r="C246" i="11"/>
  <c r="B246" i="11"/>
  <c r="A246" i="11"/>
  <c r="D245" i="11"/>
  <c r="C245" i="11"/>
  <c r="B245" i="11"/>
  <c r="A245" i="11"/>
  <c r="D244" i="11"/>
  <c r="C244" i="11"/>
  <c r="B244" i="11"/>
  <c r="A244" i="11"/>
  <c r="D243" i="11"/>
  <c r="C243" i="11"/>
  <c r="B243" i="11"/>
  <c r="A243" i="11"/>
  <c r="D242" i="11"/>
  <c r="C242" i="11"/>
  <c r="B242" i="11"/>
  <c r="A242" i="11"/>
  <c r="D241" i="11"/>
  <c r="C241" i="11"/>
  <c r="B241" i="11"/>
  <c r="A241" i="11"/>
  <c r="D240" i="11"/>
  <c r="C240" i="11"/>
  <c r="B240" i="11"/>
  <c r="A240" i="11"/>
  <c r="D239" i="11"/>
  <c r="C239" i="11"/>
  <c r="B239" i="11"/>
  <c r="A239" i="11"/>
  <c r="D238" i="11"/>
  <c r="C238" i="11"/>
  <c r="B238" i="11"/>
  <c r="A238" i="11"/>
  <c r="D237" i="11"/>
  <c r="C237" i="11"/>
  <c r="B237" i="11"/>
  <c r="A237" i="11"/>
  <c r="D236" i="11"/>
  <c r="C236" i="11"/>
  <c r="B236" i="11"/>
  <c r="A236" i="11"/>
  <c r="D235" i="11"/>
  <c r="C235" i="11"/>
  <c r="B235" i="11"/>
  <c r="A235" i="11"/>
  <c r="D234" i="11"/>
  <c r="C234" i="11"/>
  <c r="B234" i="11"/>
  <c r="A234" i="11"/>
  <c r="D233" i="11"/>
  <c r="C233" i="11"/>
  <c r="B233" i="11"/>
  <c r="A233" i="11"/>
  <c r="D232" i="11"/>
  <c r="C232" i="11"/>
  <c r="B232" i="11"/>
  <c r="A232" i="11"/>
  <c r="D231" i="11"/>
  <c r="C231" i="11"/>
  <c r="B231" i="11"/>
  <c r="A231" i="11"/>
  <c r="D230" i="11"/>
  <c r="C230" i="11"/>
  <c r="B230" i="11"/>
  <c r="A230" i="11"/>
  <c r="D229" i="11"/>
  <c r="C229" i="11"/>
  <c r="B229" i="11"/>
  <c r="A229" i="11"/>
  <c r="D228" i="11"/>
  <c r="C228" i="11"/>
  <c r="B228" i="11"/>
  <c r="A228" i="11"/>
  <c r="D227" i="11"/>
  <c r="C227" i="11"/>
  <c r="B227" i="11"/>
  <c r="A227" i="11"/>
  <c r="D226" i="11"/>
  <c r="C226" i="11"/>
  <c r="B226" i="11"/>
  <c r="A226" i="11"/>
  <c r="D225" i="11"/>
  <c r="C225" i="11"/>
  <c r="B225" i="11"/>
  <c r="A225" i="11"/>
  <c r="D224" i="11"/>
  <c r="C224" i="11"/>
  <c r="B224" i="11"/>
  <c r="A224" i="11"/>
  <c r="D223" i="11"/>
  <c r="C223" i="11"/>
  <c r="B223" i="11"/>
  <c r="A223" i="11"/>
  <c r="D222" i="11"/>
  <c r="C222" i="11"/>
  <c r="B222" i="11"/>
  <c r="A222" i="11"/>
  <c r="D221" i="11"/>
  <c r="C221" i="11"/>
  <c r="B221" i="11"/>
  <c r="A221" i="11"/>
  <c r="D220" i="11"/>
  <c r="C220" i="11"/>
  <c r="B220" i="11"/>
  <c r="A220" i="11"/>
  <c r="D219" i="11"/>
  <c r="C219" i="11"/>
  <c r="B219" i="11"/>
  <c r="A219" i="11"/>
  <c r="D218" i="11"/>
  <c r="C218" i="11"/>
  <c r="B218" i="11"/>
  <c r="A218" i="11"/>
  <c r="D217" i="11"/>
  <c r="C217" i="11"/>
  <c r="B217" i="11"/>
  <c r="A217" i="11"/>
  <c r="D216" i="11"/>
  <c r="C216" i="11"/>
  <c r="B216" i="11"/>
  <c r="A216" i="11"/>
  <c r="D215" i="11"/>
  <c r="C215" i="11"/>
  <c r="B215" i="11"/>
  <c r="A215" i="11"/>
  <c r="D214" i="11"/>
  <c r="C214" i="11"/>
  <c r="B214" i="11"/>
  <c r="A214" i="11"/>
  <c r="D213" i="11"/>
  <c r="C213" i="11"/>
  <c r="B213" i="11"/>
  <c r="A213" i="11"/>
  <c r="D212" i="11"/>
  <c r="C212" i="11"/>
  <c r="B212" i="11"/>
  <c r="A212" i="11"/>
  <c r="D211" i="11"/>
  <c r="C211" i="11"/>
  <c r="B211" i="11"/>
  <c r="A211" i="11"/>
  <c r="D210" i="11"/>
  <c r="C210" i="11"/>
  <c r="B210" i="11"/>
  <c r="A210" i="11"/>
  <c r="D209" i="11"/>
  <c r="C209" i="11"/>
  <c r="B209" i="11"/>
  <c r="A209" i="11"/>
  <c r="D208" i="11"/>
  <c r="C208" i="11"/>
  <c r="B208" i="11"/>
  <c r="A208" i="11"/>
  <c r="D207" i="11"/>
  <c r="C207" i="11"/>
  <c r="B207" i="11"/>
  <c r="A207" i="11"/>
  <c r="D206" i="11"/>
  <c r="C206" i="11"/>
  <c r="B206" i="11"/>
  <c r="A206" i="11"/>
  <c r="D205" i="11"/>
  <c r="C205" i="11"/>
  <c r="B205" i="11"/>
  <c r="A205" i="11"/>
  <c r="D204" i="11"/>
  <c r="C204" i="11"/>
  <c r="B204" i="11"/>
  <c r="A204" i="11"/>
  <c r="D203" i="11"/>
  <c r="C203" i="11"/>
  <c r="B203" i="11"/>
  <c r="A203" i="11"/>
  <c r="D202" i="11"/>
  <c r="C202" i="11"/>
  <c r="B202" i="11"/>
  <c r="A202" i="11"/>
  <c r="E201" i="11"/>
  <c r="D201" i="11"/>
  <c r="C201" i="11"/>
  <c r="B201" i="11"/>
  <c r="A201" i="11"/>
  <c r="D200" i="11"/>
  <c r="C200" i="11"/>
  <c r="B200" i="11"/>
  <c r="A200" i="11"/>
  <c r="D199" i="11"/>
  <c r="C199" i="11"/>
  <c r="B199" i="11"/>
  <c r="A199" i="11"/>
  <c r="D198" i="11"/>
  <c r="C198" i="11"/>
  <c r="B198" i="11"/>
  <c r="A198" i="11"/>
  <c r="D197" i="11"/>
  <c r="C197" i="11"/>
  <c r="B197" i="11"/>
  <c r="A197" i="11"/>
  <c r="D196" i="11"/>
  <c r="C196" i="11"/>
  <c r="B196" i="11"/>
  <c r="A196" i="11"/>
  <c r="D195" i="11"/>
  <c r="C195" i="11"/>
  <c r="B195" i="11"/>
  <c r="A195" i="11"/>
  <c r="D194" i="11"/>
  <c r="C194" i="11"/>
  <c r="B194" i="11"/>
  <c r="A194" i="11"/>
  <c r="D193" i="11"/>
  <c r="C193" i="11"/>
  <c r="B193" i="11"/>
  <c r="A193" i="11"/>
  <c r="D192" i="11"/>
  <c r="C192" i="11"/>
  <c r="B192" i="11"/>
  <c r="A192" i="11"/>
  <c r="D191" i="11"/>
  <c r="C191" i="11"/>
  <c r="B191" i="11"/>
  <c r="A191" i="11"/>
  <c r="D190" i="11"/>
  <c r="C190" i="11"/>
  <c r="B190" i="11"/>
  <c r="A190" i="11"/>
  <c r="D189" i="11"/>
  <c r="C189" i="11"/>
  <c r="B189" i="11"/>
  <c r="A189" i="11"/>
  <c r="D188" i="11"/>
  <c r="C188" i="11"/>
  <c r="B188" i="11"/>
  <c r="A188" i="11"/>
  <c r="D187" i="11"/>
  <c r="C187" i="11"/>
  <c r="B187" i="11"/>
  <c r="A187" i="11"/>
  <c r="D186" i="11"/>
  <c r="C186" i="11"/>
  <c r="B186" i="11"/>
  <c r="A186" i="11"/>
  <c r="D185" i="11"/>
  <c r="C185" i="11"/>
  <c r="B185" i="11"/>
  <c r="A185" i="11"/>
  <c r="D184" i="11"/>
  <c r="C184" i="11"/>
  <c r="B184" i="11"/>
  <c r="A184" i="11"/>
  <c r="D183" i="11"/>
  <c r="C183" i="11"/>
  <c r="B183" i="11"/>
  <c r="A183" i="11"/>
  <c r="D182" i="11"/>
  <c r="C182" i="11"/>
  <c r="B182" i="11"/>
  <c r="A182" i="11"/>
  <c r="D181" i="11"/>
  <c r="C181" i="11"/>
  <c r="B181" i="11"/>
  <c r="A181" i="11"/>
  <c r="D180" i="11"/>
  <c r="C180" i="11"/>
  <c r="B180" i="11"/>
  <c r="A180" i="11"/>
  <c r="D179" i="11"/>
  <c r="C179" i="11"/>
  <c r="B179" i="11"/>
  <c r="A179" i="11"/>
  <c r="D178" i="11"/>
  <c r="C178" i="11"/>
  <c r="B178" i="11"/>
  <c r="A178" i="11"/>
  <c r="E177" i="11"/>
  <c r="D177" i="11"/>
  <c r="C177" i="11"/>
  <c r="B177" i="11"/>
  <c r="A177" i="11"/>
  <c r="D176" i="11"/>
  <c r="C176" i="11"/>
  <c r="B176" i="11"/>
  <c r="A176" i="11"/>
  <c r="D175" i="11"/>
  <c r="C175" i="11"/>
  <c r="B175" i="11"/>
  <c r="A175" i="11"/>
  <c r="D174" i="11"/>
  <c r="C174" i="11"/>
  <c r="B174" i="11"/>
  <c r="A174" i="11"/>
  <c r="D173" i="11"/>
  <c r="C173" i="11"/>
  <c r="B173" i="11"/>
  <c r="A173" i="11"/>
  <c r="D172" i="11"/>
  <c r="C172" i="11"/>
  <c r="B172" i="11"/>
  <c r="A172" i="11"/>
  <c r="D171" i="11"/>
  <c r="C171" i="11"/>
  <c r="B171" i="11"/>
  <c r="A171" i="11"/>
  <c r="D170" i="11"/>
  <c r="C170" i="11"/>
  <c r="B170" i="11"/>
  <c r="A170" i="11"/>
  <c r="D169" i="11"/>
  <c r="C169" i="11"/>
  <c r="B169" i="11"/>
  <c r="A169" i="11"/>
  <c r="D168" i="11"/>
  <c r="C168" i="11"/>
  <c r="B168" i="11"/>
  <c r="A168" i="11"/>
  <c r="D167" i="11"/>
  <c r="C167" i="11"/>
  <c r="B167" i="11"/>
  <c r="A167" i="11"/>
  <c r="D166" i="11"/>
  <c r="C166" i="11"/>
  <c r="B166" i="11"/>
  <c r="A166" i="11"/>
  <c r="D165" i="11"/>
  <c r="C165" i="11"/>
  <c r="B165" i="11"/>
  <c r="A165" i="11"/>
  <c r="D164" i="11"/>
  <c r="C164" i="11"/>
  <c r="B164" i="11"/>
  <c r="A164" i="11"/>
  <c r="D163" i="11"/>
  <c r="C163" i="11"/>
  <c r="B163" i="11"/>
  <c r="A163" i="11"/>
  <c r="D162" i="11"/>
  <c r="C162" i="11"/>
  <c r="B162" i="11"/>
  <c r="A162" i="11"/>
  <c r="D161" i="11"/>
  <c r="C161" i="11"/>
  <c r="B161" i="11"/>
  <c r="A161" i="11"/>
  <c r="D160" i="11"/>
  <c r="C160" i="11"/>
  <c r="B160" i="11"/>
  <c r="A160" i="11"/>
  <c r="D159" i="11"/>
  <c r="C159" i="11"/>
  <c r="B159" i="11"/>
  <c r="A159" i="11"/>
  <c r="D158" i="11"/>
  <c r="C158" i="11"/>
  <c r="B158" i="11"/>
  <c r="A158" i="11"/>
  <c r="D157" i="11"/>
  <c r="C157" i="11"/>
  <c r="B157" i="11"/>
  <c r="A157" i="11"/>
  <c r="D156" i="11"/>
  <c r="C156" i="11"/>
  <c r="B156" i="11"/>
  <c r="A156" i="11"/>
  <c r="D155" i="11"/>
  <c r="C155" i="11"/>
  <c r="B155" i="11"/>
  <c r="A155" i="11"/>
  <c r="D154" i="11"/>
  <c r="C154" i="11"/>
  <c r="B154" i="11"/>
  <c r="A154" i="11"/>
  <c r="E153" i="11"/>
  <c r="D153" i="11"/>
  <c r="C153" i="11"/>
  <c r="B153" i="11"/>
  <c r="A153" i="11"/>
  <c r="D152" i="11"/>
  <c r="C152" i="11"/>
  <c r="B152" i="11"/>
  <c r="A152" i="11"/>
  <c r="D151" i="11"/>
  <c r="C151" i="11"/>
  <c r="B151" i="11"/>
  <c r="A151" i="11"/>
  <c r="D150" i="11"/>
  <c r="C150" i="11"/>
  <c r="B150" i="11"/>
  <c r="A150" i="11"/>
  <c r="D149" i="11"/>
  <c r="C149" i="11"/>
  <c r="B149" i="11"/>
  <c r="A149" i="11"/>
  <c r="D148" i="11"/>
  <c r="C148" i="11"/>
  <c r="B148" i="11"/>
  <c r="A148" i="11"/>
  <c r="D147" i="11"/>
  <c r="C147" i="11"/>
  <c r="B147" i="11"/>
  <c r="A147" i="11"/>
  <c r="D146" i="11"/>
  <c r="C146" i="11"/>
  <c r="B146" i="11"/>
  <c r="A146" i="11"/>
  <c r="D145" i="11"/>
  <c r="C145" i="11"/>
  <c r="B145" i="11"/>
  <c r="A145" i="11"/>
  <c r="D144" i="11"/>
  <c r="C144" i="11"/>
  <c r="B144" i="11"/>
  <c r="A144" i="11"/>
  <c r="D143" i="11"/>
  <c r="C143" i="11"/>
  <c r="B143" i="11"/>
  <c r="A143" i="11"/>
  <c r="D142" i="11"/>
  <c r="C142" i="11"/>
  <c r="B142" i="11"/>
  <c r="A142" i="11"/>
  <c r="D141" i="11"/>
  <c r="C141" i="11"/>
  <c r="B141" i="11"/>
  <c r="A141" i="11"/>
  <c r="D140" i="11"/>
  <c r="C140" i="11"/>
  <c r="B140" i="11"/>
  <c r="A140" i="11"/>
  <c r="D139" i="11"/>
  <c r="C139" i="11"/>
  <c r="B139" i="11"/>
  <c r="A139" i="11"/>
  <c r="D138" i="11"/>
  <c r="C138" i="11"/>
  <c r="B138" i="11"/>
  <c r="A138" i="11"/>
  <c r="D137" i="11"/>
  <c r="C137" i="11"/>
  <c r="B137" i="11"/>
  <c r="A137" i="11"/>
  <c r="D136" i="11"/>
  <c r="C136" i="11"/>
  <c r="B136" i="11"/>
  <c r="A136" i="11"/>
  <c r="D135" i="11"/>
  <c r="C135" i="11"/>
  <c r="B135" i="11"/>
  <c r="A135" i="11"/>
  <c r="D134" i="11"/>
  <c r="C134" i="11"/>
  <c r="B134" i="11"/>
  <c r="A134" i="11"/>
  <c r="D133" i="11"/>
  <c r="C133" i="11"/>
  <c r="B133" i="11"/>
  <c r="A133" i="11"/>
  <c r="D132" i="11"/>
  <c r="C132" i="11"/>
  <c r="B132" i="11"/>
  <c r="A132" i="11"/>
  <c r="D131" i="11"/>
  <c r="C131" i="11"/>
  <c r="B131" i="11"/>
  <c r="A131" i="11"/>
  <c r="D130" i="11"/>
  <c r="C130" i="11"/>
  <c r="B130" i="11"/>
  <c r="A130" i="11"/>
  <c r="E129" i="11"/>
  <c r="D129" i="11"/>
  <c r="C129" i="11"/>
  <c r="B129" i="11"/>
  <c r="A129" i="11"/>
  <c r="D128" i="11"/>
  <c r="C128" i="11"/>
  <c r="B128" i="11"/>
  <c r="A128" i="11"/>
  <c r="E127" i="11"/>
  <c r="D127" i="11"/>
  <c r="C127" i="11"/>
  <c r="B127" i="11"/>
  <c r="A127" i="11"/>
  <c r="E126" i="11"/>
  <c r="D126" i="11"/>
  <c r="C126" i="11"/>
  <c r="B126" i="11"/>
  <c r="A126" i="11"/>
  <c r="E122" i="11"/>
  <c r="D122" i="11"/>
  <c r="C122" i="11"/>
  <c r="B122" i="11"/>
  <c r="A122" i="11"/>
  <c r="D121" i="11"/>
  <c r="C121" i="11"/>
  <c r="B121" i="11"/>
  <c r="A121" i="11"/>
  <c r="D120" i="11"/>
  <c r="C120" i="11"/>
  <c r="B120" i="11"/>
  <c r="A120" i="11"/>
  <c r="D119" i="11"/>
  <c r="C119" i="11"/>
  <c r="B119" i="11"/>
  <c r="A119" i="11"/>
  <c r="E118" i="11"/>
  <c r="D118" i="11"/>
  <c r="C118" i="11"/>
  <c r="B118" i="11"/>
  <c r="A118" i="11"/>
  <c r="E117" i="11"/>
  <c r="D117" i="11"/>
  <c r="C117" i="11"/>
  <c r="B117" i="11"/>
  <c r="A117" i="11"/>
  <c r="E116" i="11"/>
  <c r="D116" i="11"/>
  <c r="C116" i="11"/>
  <c r="B116" i="11"/>
  <c r="A116" i="11"/>
  <c r="D115" i="11"/>
  <c r="C115" i="11"/>
  <c r="B115" i="11"/>
  <c r="A115" i="11"/>
  <c r="D114" i="11"/>
  <c r="C114" i="11"/>
  <c r="B114" i="11"/>
  <c r="A114" i="11"/>
  <c r="D113" i="11"/>
  <c r="C113" i="11"/>
  <c r="B113" i="11"/>
  <c r="A113" i="11"/>
  <c r="D112" i="11"/>
  <c r="C112" i="11"/>
  <c r="B112" i="11"/>
  <c r="A112" i="11"/>
  <c r="D111" i="11"/>
  <c r="C111" i="11"/>
  <c r="B111" i="11"/>
  <c r="A111" i="11"/>
  <c r="D110" i="11"/>
  <c r="C110" i="11"/>
  <c r="B110" i="11"/>
  <c r="A110" i="11"/>
  <c r="D109" i="11"/>
  <c r="C109" i="11"/>
  <c r="B109" i="11"/>
  <c r="A109" i="11"/>
  <c r="D108" i="11"/>
  <c r="C108" i="11"/>
  <c r="B108" i="11"/>
  <c r="A108" i="11"/>
  <c r="D107" i="11"/>
  <c r="C107" i="11"/>
  <c r="B107" i="11"/>
  <c r="A107" i="11"/>
  <c r="D106" i="11"/>
  <c r="C106" i="11"/>
  <c r="B106" i="11"/>
  <c r="A106" i="11"/>
  <c r="D105" i="11"/>
  <c r="C105" i="11"/>
  <c r="B105" i="11"/>
  <c r="A105" i="11"/>
  <c r="D104" i="11"/>
  <c r="C104" i="11"/>
  <c r="B104" i="11"/>
  <c r="A104" i="11"/>
  <c r="D103" i="11"/>
  <c r="C103" i="11"/>
  <c r="B103" i="11"/>
  <c r="A103" i="11"/>
  <c r="D102" i="11"/>
  <c r="C102" i="11"/>
  <c r="B102" i="11"/>
  <c r="A102" i="11"/>
  <c r="D101" i="11"/>
  <c r="C101" i="11"/>
  <c r="B101" i="11"/>
  <c r="A101" i="11"/>
  <c r="D100" i="11"/>
  <c r="C100" i="11"/>
  <c r="B100" i="11"/>
  <c r="A100" i="11"/>
  <c r="D99" i="11"/>
  <c r="C99" i="11"/>
  <c r="B99" i="11"/>
  <c r="A99" i="11"/>
  <c r="D98" i="11"/>
  <c r="C98" i="11"/>
  <c r="B98" i="11"/>
  <c r="A98" i="11"/>
  <c r="D97" i="11"/>
  <c r="C97" i="11"/>
  <c r="B97" i="11"/>
  <c r="A97" i="11"/>
  <c r="D96" i="11"/>
  <c r="C96" i="11"/>
  <c r="B96" i="11"/>
  <c r="A96" i="11"/>
  <c r="D95" i="11"/>
  <c r="C95" i="11"/>
  <c r="B95" i="11"/>
  <c r="A95" i="11"/>
  <c r="D94" i="11"/>
  <c r="C94" i="11"/>
  <c r="B94" i="11"/>
  <c r="A94" i="11"/>
  <c r="D93" i="11"/>
  <c r="C93" i="11"/>
  <c r="B93" i="11"/>
  <c r="A93" i="11"/>
  <c r="E92" i="11"/>
  <c r="D92" i="11"/>
  <c r="C92" i="11"/>
  <c r="B92" i="11"/>
  <c r="A92" i="11"/>
  <c r="D91" i="11"/>
  <c r="C91" i="11"/>
  <c r="B91" i="11"/>
  <c r="A91" i="11"/>
  <c r="D90" i="11"/>
  <c r="C90" i="11"/>
  <c r="B90" i="11"/>
  <c r="A90" i="11"/>
  <c r="E89" i="11"/>
  <c r="D89" i="11"/>
  <c r="C89" i="11"/>
  <c r="B89" i="11"/>
  <c r="A89" i="11"/>
  <c r="D88" i="11"/>
  <c r="C88" i="11"/>
  <c r="B88" i="11"/>
  <c r="A88" i="11"/>
  <c r="D87" i="11"/>
  <c r="C87" i="11"/>
  <c r="B87" i="11"/>
  <c r="A87" i="11"/>
  <c r="E86" i="11"/>
  <c r="D86" i="11"/>
  <c r="C86" i="11"/>
  <c r="B86" i="11"/>
  <c r="A86" i="11"/>
  <c r="D85" i="11"/>
  <c r="C85" i="11"/>
  <c r="B85" i="11"/>
  <c r="A85" i="11"/>
  <c r="D84" i="11"/>
  <c r="C84" i="11"/>
  <c r="B84" i="11"/>
  <c r="A84" i="11"/>
  <c r="E83" i="11"/>
  <c r="D83" i="11"/>
  <c r="C83" i="11"/>
  <c r="B83" i="11"/>
  <c r="A83" i="11"/>
  <c r="D82" i="11"/>
  <c r="C82" i="11"/>
  <c r="B82" i="11"/>
  <c r="A82" i="11"/>
  <c r="D81" i="11"/>
  <c r="C81" i="11"/>
  <c r="B81" i="11"/>
  <c r="A81" i="11"/>
  <c r="E80" i="11"/>
  <c r="D80" i="11"/>
  <c r="C80" i="11"/>
  <c r="B80" i="11"/>
  <c r="A80" i="11"/>
  <c r="D79" i="11"/>
  <c r="C79" i="11"/>
  <c r="B79" i="11"/>
  <c r="A79" i="11"/>
  <c r="D78" i="11"/>
  <c r="C78" i="11"/>
  <c r="B78" i="11"/>
  <c r="A78" i="11"/>
  <c r="E77" i="11"/>
  <c r="D77" i="11"/>
  <c r="C77" i="11"/>
  <c r="B77" i="11"/>
  <c r="A77" i="11"/>
  <c r="D76" i="11"/>
  <c r="C76" i="11"/>
  <c r="B76" i="11"/>
  <c r="A76" i="11"/>
  <c r="D75" i="11"/>
  <c r="C75" i="11"/>
  <c r="B75" i="11"/>
  <c r="A75" i="11"/>
  <c r="E74" i="11"/>
  <c r="D74" i="11"/>
  <c r="C74" i="11"/>
  <c r="B74" i="11"/>
  <c r="A74" i="11"/>
  <c r="D73" i="11"/>
  <c r="C73" i="11"/>
  <c r="B73" i="11"/>
  <c r="A73" i="11"/>
  <c r="D72" i="11"/>
  <c r="C72" i="11"/>
  <c r="B72" i="11"/>
  <c r="A72" i="11"/>
  <c r="E71" i="11"/>
  <c r="D71" i="11"/>
  <c r="C71" i="11"/>
  <c r="B71" i="11"/>
  <c r="A71" i="11"/>
  <c r="D70" i="11"/>
  <c r="C70" i="11"/>
  <c r="B70" i="11"/>
  <c r="A70" i="11"/>
  <c r="D69" i="11"/>
  <c r="C69" i="11"/>
  <c r="B69" i="11"/>
  <c r="A69" i="11"/>
  <c r="E68" i="11"/>
  <c r="D68" i="11"/>
  <c r="C68" i="11"/>
  <c r="B68" i="11"/>
  <c r="A68" i="11"/>
  <c r="D67" i="11"/>
  <c r="C67" i="11"/>
  <c r="B67" i="11"/>
  <c r="A67" i="11"/>
  <c r="D66" i="11"/>
  <c r="C66" i="11"/>
  <c r="B66" i="11"/>
  <c r="A66" i="11"/>
  <c r="E65" i="11"/>
  <c r="D65" i="11"/>
  <c r="C65" i="11"/>
  <c r="B65" i="11"/>
  <c r="A65" i="11"/>
  <c r="D64" i="11"/>
  <c r="C64" i="11"/>
  <c r="B64" i="11"/>
  <c r="A64" i="11"/>
  <c r="D63" i="11"/>
  <c r="C63" i="11"/>
  <c r="B63" i="11"/>
  <c r="A63" i="11"/>
  <c r="D62" i="11"/>
  <c r="C62" i="11"/>
  <c r="B62" i="11"/>
  <c r="A62" i="11"/>
  <c r="D61" i="11"/>
  <c r="C61" i="11"/>
  <c r="B61" i="11"/>
  <c r="A61" i="11"/>
  <c r="D60" i="11"/>
  <c r="C60" i="11"/>
  <c r="B60" i="11"/>
  <c r="A60" i="11"/>
  <c r="D59" i="11"/>
  <c r="C59" i="11"/>
  <c r="B59" i="11"/>
  <c r="A59" i="11"/>
  <c r="E58" i="11"/>
  <c r="D58" i="11"/>
  <c r="C58" i="11"/>
  <c r="B58" i="11"/>
  <c r="A58" i="11"/>
  <c r="D57" i="11"/>
  <c r="C57" i="11"/>
  <c r="B57" i="11"/>
  <c r="A57" i="11"/>
  <c r="E56" i="11"/>
  <c r="D56" i="11"/>
  <c r="C56" i="11"/>
  <c r="B56" i="11"/>
  <c r="A56" i="11"/>
  <c r="D55" i="11"/>
  <c r="C55" i="11"/>
  <c r="B55" i="11"/>
  <c r="A55" i="11"/>
  <c r="E54" i="11"/>
  <c r="D54" i="11"/>
  <c r="C54" i="11"/>
  <c r="B54" i="11"/>
  <c r="A54" i="11"/>
  <c r="D53" i="11"/>
  <c r="C53" i="11"/>
  <c r="B53" i="11"/>
  <c r="A53" i="11"/>
  <c r="E52" i="11"/>
  <c r="D52" i="11"/>
  <c r="C52" i="11"/>
  <c r="B52" i="11"/>
  <c r="A52" i="11"/>
  <c r="D51" i="11"/>
  <c r="C51" i="11"/>
  <c r="B51" i="11"/>
  <c r="A51" i="11"/>
  <c r="D50" i="11"/>
  <c r="C50" i="11"/>
  <c r="B50" i="11"/>
  <c r="A50" i="11"/>
  <c r="D49" i="11"/>
  <c r="C49" i="11"/>
  <c r="B49" i="11"/>
  <c r="A49" i="11"/>
  <c r="D48" i="11"/>
  <c r="C48" i="11"/>
  <c r="B48" i="11"/>
  <c r="A48" i="11"/>
  <c r="D47" i="11"/>
  <c r="C47" i="11"/>
  <c r="B47" i="11"/>
  <c r="A47" i="11"/>
  <c r="D46" i="11"/>
  <c r="C46" i="11"/>
  <c r="B46" i="11"/>
  <c r="A46" i="11"/>
  <c r="D45" i="11"/>
  <c r="C45" i="11"/>
  <c r="B45" i="11"/>
  <c r="A45" i="11"/>
  <c r="D44" i="11"/>
  <c r="C44" i="11"/>
  <c r="B44" i="11"/>
  <c r="A44" i="11"/>
  <c r="D43" i="11"/>
  <c r="C43" i="11"/>
  <c r="B43" i="11"/>
  <c r="A43" i="11"/>
  <c r="D42" i="11"/>
  <c r="C42" i="11"/>
  <c r="B42" i="11"/>
  <c r="A42" i="11"/>
  <c r="D41" i="11"/>
  <c r="C41" i="11"/>
  <c r="B41" i="11"/>
  <c r="A41" i="11"/>
  <c r="D40" i="11"/>
  <c r="C40" i="11"/>
  <c r="B40" i="11"/>
  <c r="A40" i="11"/>
  <c r="D39" i="11"/>
  <c r="C39" i="11"/>
  <c r="B39" i="11"/>
  <c r="A39" i="11"/>
  <c r="E38" i="11"/>
  <c r="D38" i="11"/>
  <c r="C38" i="11"/>
  <c r="B38" i="11"/>
  <c r="A38" i="11"/>
  <c r="E37" i="11"/>
  <c r="D37" i="11"/>
  <c r="C37" i="11"/>
  <c r="B37" i="11"/>
  <c r="A37" i="11"/>
  <c r="E36" i="11"/>
  <c r="D36" i="11"/>
  <c r="C36" i="11"/>
  <c r="B36" i="11"/>
  <c r="A36" i="11"/>
  <c r="E35" i="11"/>
  <c r="D35" i="11"/>
  <c r="C35" i="11"/>
  <c r="B35" i="11"/>
  <c r="A35" i="11"/>
  <c r="E34" i="11"/>
  <c r="D34" i="11"/>
  <c r="C34" i="11"/>
  <c r="B34" i="11"/>
  <c r="A34" i="11"/>
  <c r="D33" i="11"/>
  <c r="C33" i="11"/>
  <c r="B33" i="11"/>
  <c r="A33" i="11"/>
  <c r="D32" i="11"/>
  <c r="C32" i="11"/>
  <c r="B32" i="11"/>
  <c r="A32" i="11"/>
  <c r="E31" i="11"/>
  <c r="D31" i="11"/>
  <c r="C31" i="11"/>
  <c r="B31" i="11"/>
  <c r="A31" i="11"/>
  <c r="D27" i="11"/>
  <c r="C27" i="11"/>
  <c r="B27" i="11"/>
  <c r="A27" i="11"/>
  <c r="D26" i="11"/>
  <c r="C26" i="11"/>
  <c r="B26" i="11"/>
  <c r="A26" i="11"/>
  <c r="E25" i="11"/>
  <c r="D25" i="11"/>
  <c r="C25" i="11"/>
  <c r="B25" i="11"/>
  <c r="A25" i="11"/>
  <c r="D21" i="11"/>
  <c r="C21" i="11"/>
  <c r="B21" i="11"/>
  <c r="A21" i="11"/>
  <c r="D20" i="11"/>
  <c r="C20" i="11"/>
  <c r="B20" i="11"/>
  <c r="A20" i="11"/>
  <c r="D19" i="11"/>
  <c r="C19" i="11"/>
  <c r="B19" i="11"/>
  <c r="A19" i="11"/>
  <c r="D18" i="11"/>
  <c r="C18" i="11"/>
  <c r="B18" i="11"/>
  <c r="A18" i="11"/>
  <c r="D17" i="11"/>
  <c r="C17" i="11"/>
  <c r="B17" i="11"/>
  <c r="A17" i="11"/>
  <c r="D16" i="11"/>
  <c r="C16" i="11"/>
  <c r="B16" i="11"/>
  <c r="A16" i="11"/>
  <c r="D15" i="11"/>
  <c r="C15" i="11"/>
  <c r="B15" i="11"/>
  <c r="A15" i="11"/>
  <c r="D14" i="11"/>
  <c r="C14" i="11"/>
  <c r="B14" i="11"/>
  <c r="A14" i="11"/>
  <c r="D13" i="11"/>
  <c r="C13" i="11"/>
  <c r="B13" i="11"/>
  <c r="A13" i="11"/>
  <c r="D12" i="11"/>
  <c r="C12" i="11"/>
  <c r="B12" i="11"/>
  <c r="A12" i="11"/>
  <c r="D11" i="11"/>
  <c r="C11" i="11"/>
  <c r="B11" i="11"/>
  <c r="A11" i="11"/>
  <c r="D10" i="11"/>
  <c r="C10" i="11"/>
  <c r="B10" i="11"/>
  <c r="A10" i="11"/>
  <c r="D9" i="11"/>
  <c r="C9" i="11"/>
  <c r="B9" i="11"/>
  <c r="A9" i="11"/>
  <c r="D8" i="11"/>
  <c r="C8" i="11"/>
  <c r="B8" i="11"/>
  <c r="A8" i="11"/>
  <c r="E7" i="11"/>
  <c r="D7" i="11"/>
  <c r="C7" i="11"/>
  <c r="B7" i="11"/>
  <c r="A7" i="11"/>
  <c r="D6" i="11"/>
  <c r="C6" i="11"/>
  <c r="B6" i="11"/>
  <c r="A6" i="11"/>
  <c r="D5" i="11"/>
  <c r="C5" i="11"/>
  <c r="B5" i="11"/>
  <c r="A5" i="11"/>
  <c r="D4" i="11"/>
  <c r="C4" i="11"/>
  <c r="B4" i="11"/>
  <c r="A4" i="11"/>
  <c r="D3" i="11"/>
  <c r="C3" i="11"/>
  <c r="B3" i="11"/>
  <c r="A3" i="11"/>
  <c r="E2" i="11"/>
  <c r="D2" i="11"/>
  <c r="C2" i="11"/>
  <c r="B2" i="11"/>
  <c r="A2" i="11"/>
  <c r="I132" i="7"/>
  <c r="I133" i="7"/>
  <c r="I117" i="7"/>
  <c r="I131" i="7"/>
  <c r="F2" i="8"/>
  <c r="A3" i="8"/>
  <c r="F3" i="8"/>
  <c r="A4" i="8"/>
  <c r="F4" i="8"/>
  <c r="A5" i="8"/>
  <c r="F5" i="8"/>
  <c r="A6" i="8"/>
  <c r="F6" i="8"/>
  <c r="A7" i="8"/>
  <c r="F7" i="8"/>
  <c r="A8" i="8"/>
  <c r="F8" i="8"/>
  <c r="A9" i="8"/>
  <c r="F9" i="8"/>
  <c r="A10" i="8"/>
  <c r="F10" i="8"/>
  <c r="A11" i="8"/>
  <c r="F11" i="8"/>
  <c r="A12" i="8"/>
  <c r="F12" i="8"/>
  <c r="A13" i="8"/>
  <c r="F13" i="8"/>
  <c r="A14" i="8"/>
  <c r="F14" i="8"/>
  <c r="A15" i="8"/>
  <c r="F15" i="8"/>
  <c r="A16" i="8"/>
  <c r="F16" i="8"/>
  <c r="A17" i="8"/>
  <c r="F17" i="8"/>
  <c r="A18" i="8"/>
  <c r="F18" i="8"/>
  <c r="A19" i="8"/>
  <c r="F19" i="8"/>
  <c r="A20" i="8"/>
  <c r="F20" i="8"/>
  <c r="A21" i="8"/>
  <c r="F21" i="8"/>
  <c r="A22" i="8"/>
  <c r="F22" i="8"/>
  <c r="A23" i="8"/>
  <c r="F23" i="8"/>
  <c r="A24" i="8"/>
  <c r="F24" i="8"/>
  <c r="A25" i="8"/>
  <c r="F25" i="8"/>
  <c r="A26" i="8"/>
  <c r="F26" i="8"/>
  <c r="A27" i="8"/>
  <c r="F27" i="8"/>
  <c r="A28" i="8"/>
  <c r="F28" i="8"/>
  <c r="A29" i="8"/>
  <c r="F29" i="8"/>
  <c r="A30" i="8"/>
  <c r="F30" i="8"/>
  <c r="A31" i="8"/>
  <c r="F31" i="8"/>
  <c r="A32" i="8"/>
  <c r="F32" i="8"/>
  <c r="A33" i="8"/>
  <c r="F33" i="8"/>
  <c r="A34" i="8"/>
  <c r="F34" i="8"/>
  <c r="A35" i="8"/>
  <c r="F35" i="8"/>
  <c r="A36" i="8"/>
  <c r="F36" i="8"/>
  <c r="A37" i="8"/>
  <c r="F37" i="8"/>
  <c r="A38" i="8"/>
  <c r="F38" i="8"/>
  <c r="A39" i="8"/>
  <c r="F39" i="8"/>
  <c r="A40" i="8"/>
  <c r="F40" i="8"/>
  <c r="A41" i="8"/>
  <c r="F41" i="8"/>
  <c r="A42" i="8"/>
  <c r="F42" i="8"/>
  <c r="A43" i="8"/>
  <c r="F43" i="8"/>
  <c r="A44" i="8"/>
  <c r="F44" i="8"/>
  <c r="A45" i="8"/>
  <c r="F45" i="8"/>
  <c r="A46" i="8"/>
  <c r="F46" i="8"/>
  <c r="A47" i="8"/>
  <c r="F47" i="8"/>
  <c r="A48" i="8"/>
  <c r="F48" i="8"/>
  <c r="A49" i="8"/>
  <c r="F49" i="8"/>
  <c r="A50" i="8"/>
  <c r="F50" i="8"/>
  <c r="A51" i="8"/>
  <c r="F51" i="8"/>
  <c r="A52" i="8"/>
  <c r="F52" i="8"/>
  <c r="A53" i="8"/>
  <c r="F53" i="8"/>
  <c r="A54" i="8"/>
  <c r="F54" i="8"/>
  <c r="A55" i="8"/>
  <c r="F55" i="8"/>
  <c r="A56" i="8"/>
  <c r="F56" i="8"/>
  <c r="A57" i="8"/>
  <c r="F57" i="8"/>
  <c r="A58" i="8"/>
  <c r="F58" i="8"/>
  <c r="A59" i="8"/>
  <c r="F59" i="8"/>
  <c r="A60" i="8"/>
  <c r="F60" i="8"/>
  <c r="A61" i="8"/>
  <c r="F61" i="8"/>
  <c r="A62" i="8"/>
  <c r="F62" i="8"/>
  <c r="A63" i="8"/>
  <c r="F63" i="8"/>
  <c r="A64" i="8"/>
  <c r="F64" i="8"/>
  <c r="A65" i="8"/>
  <c r="F65" i="8"/>
  <c r="A66" i="8"/>
  <c r="F66" i="8"/>
  <c r="A67" i="8"/>
  <c r="F67" i="8"/>
  <c r="A68" i="8"/>
  <c r="F68" i="8"/>
  <c r="A69" i="8"/>
  <c r="F69" i="8"/>
  <c r="A70" i="8"/>
  <c r="F70" i="8"/>
  <c r="A71" i="8"/>
  <c r="F71" i="8"/>
  <c r="A72" i="8"/>
  <c r="F72" i="8"/>
  <c r="A73" i="8"/>
  <c r="F73" i="8"/>
  <c r="A74" i="8"/>
  <c r="F74" i="8"/>
  <c r="A75" i="8"/>
  <c r="F75" i="8"/>
  <c r="A76" i="8"/>
  <c r="F76" i="8"/>
  <c r="A77" i="8"/>
  <c r="F77" i="8"/>
  <c r="A78" i="8"/>
  <c r="F78" i="8"/>
  <c r="A79" i="8"/>
  <c r="F79" i="8"/>
  <c r="A80" i="8"/>
  <c r="F80" i="8"/>
  <c r="A81" i="8"/>
  <c r="F81" i="8"/>
  <c r="A82" i="8"/>
  <c r="F82" i="8"/>
  <c r="A83" i="8"/>
  <c r="F83" i="8"/>
  <c r="A84" i="8"/>
  <c r="F84" i="8"/>
  <c r="A85" i="8"/>
  <c r="F85" i="8"/>
  <c r="A86" i="8"/>
  <c r="F86" i="8"/>
  <c r="A87" i="8"/>
  <c r="F87" i="8"/>
  <c r="A88" i="8"/>
  <c r="F88" i="8"/>
  <c r="A89" i="8"/>
  <c r="F89" i="8"/>
  <c r="A90" i="8"/>
  <c r="F90" i="8"/>
  <c r="A91" i="8"/>
  <c r="F91" i="8"/>
  <c r="A92" i="8"/>
  <c r="I92" i="8"/>
  <c r="F92" i="8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H19" i="1"/>
  <c r="A20" i="1"/>
  <c r="H20" i="1"/>
  <c r="I128" i="7"/>
  <c r="I129" i="7"/>
  <c r="I130" i="7"/>
  <c r="I86" i="8"/>
  <c r="I87" i="8"/>
  <c r="I88" i="8"/>
  <c r="I89" i="8"/>
  <c r="I90" i="8"/>
  <c r="I91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22" i="8"/>
  <c r="I23" i="8"/>
  <c r="I24" i="8"/>
  <c r="I25" i="8"/>
  <c r="I26" i="8"/>
  <c r="I27" i="8"/>
  <c r="I28" i="8"/>
  <c r="I29" i="8"/>
  <c r="I30" i="8"/>
  <c r="I31" i="8"/>
  <c r="I32" i="8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35" i="7"/>
  <c r="I2" i="7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" i="8"/>
  <c r="I3" i="7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8" i="7"/>
  <c r="I119" i="7"/>
  <c r="I120" i="7"/>
  <c r="I121" i="7"/>
  <c r="I122" i="7"/>
  <c r="I123" i="7"/>
  <c r="I124" i="7"/>
  <c r="I125" i="7"/>
  <c r="I126" i="7"/>
  <c r="I127" i="7"/>
  <c r="F2" i="6"/>
  <c r="G2" i="6"/>
  <c r="J2" i="6"/>
  <c r="A3" i="6"/>
  <c r="F3" i="6"/>
  <c r="G3" i="6"/>
  <c r="J3" i="6"/>
  <c r="H3" i="1"/>
  <c r="H4" i="1"/>
  <c r="H5" i="1"/>
  <c r="H10" i="1"/>
  <c r="H6" i="1"/>
  <c r="H13" i="1"/>
  <c r="H14" i="1"/>
  <c r="H15" i="1"/>
  <c r="H16" i="1"/>
  <c r="H17" i="1"/>
  <c r="H18" i="1"/>
  <c r="H2" i="1"/>
  <c r="H7" i="1"/>
  <c r="H8" i="1"/>
  <c r="H9" i="1"/>
  <c r="H11" i="1"/>
  <c r="H12" i="1"/>
</calcChain>
</file>

<file path=xl/sharedStrings.xml><?xml version="1.0" encoding="utf-8"?>
<sst xmlns="http://schemas.openxmlformats.org/spreadsheetml/2006/main" count="1392" uniqueCount="573">
  <si>
    <t>Register</t>
  </si>
  <si>
    <t>Description</t>
  </si>
  <si>
    <t>Access</t>
  </si>
  <si>
    <t>Terms &amp; Conditions Accepted</t>
  </si>
  <si>
    <t>RW</t>
  </si>
  <si>
    <t>Autotune at next startup</t>
  </si>
  <si>
    <t>Gas Interference Override Enabled</t>
  </si>
  <si>
    <t>Gauge Off Manual Command</t>
  </si>
  <si>
    <t>Inclinometer is Calibrating</t>
  </si>
  <si>
    <t>R</t>
  </si>
  <si>
    <t>Inclinometer Stale Value</t>
  </si>
  <si>
    <t>Calibrate Inclinometer Command</t>
  </si>
  <si>
    <t>Initialize</t>
  </si>
  <si>
    <t>Tag</t>
  </si>
  <si>
    <t>Notes</t>
  </si>
  <si>
    <t>resets counters &amp; totals</t>
  </si>
  <si>
    <t>_TOC_ACCEPTED</t>
  </si>
  <si>
    <t>Autotune_Next_Start</t>
  </si>
  <si>
    <t>Gas_Interference_Override_Enabled</t>
  </si>
  <si>
    <t>Gauge_Off_Manual</t>
  </si>
  <si>
    <t>Inclinometer_Calibrating</t>
  </si>
  <si>
    <t>Inclinometer_Stale</t>
  </si>
  <si>
    <t>Input_Inclinometer_Calibrate</t>
  </si>
  <si>
    <t>Minimum Fluid Load Shutdown Enabled</t>
  </si>
  <si>
    <t>Min_Fluid_Load_Shutdown_Enabled</t>
  </si>
  <si>
    <t>Restart After Fault Allowed</t>
  </si>
  <si>
    <t>Restart_After_Fault_Allowed</t>
  </si>
  <si>
    <t>Update Tapers</t>
  </si>
  <si>
    <t>Update_Tapers</t>
  </si>
  <si>
    <t>Use Wireless Load Cell</t>
  </si>
  <si>
    <t>USE_WIRELESS_LOADCELL</t>
  </si>
  <si>
    <t>Write VFD Mode Data</t>
  </si>
  <si>
    <t>Write VFD Nameplate Data</t>
  </si>
  <si>
    <t>Write_Setup_Data</t>
  </si>
  <si>
    <t>Write_Mode_Data</t>
  </si>
  <si>
    <t>Type</t>
  </si>
  <si>
    <t>BOOL</t>
  </si>
  <si>
    <t>Data Point Period</t>
  </si>
  <si>
    <t>_dt</t>
  </si>
  <si>
    <t>REAL</t>
  </si>
  <si>
    <t>Firmware Revision</t>
  </si>
  <si>
    <t>_Firmware_Rev</t>
  </si>
  <si>
    <t>INT</t>
  </si>
  <si>
    <t>Firmware Rev of the PLC</t>
  </si>
  <si>
    <t>Program Revision</t>
  </si>
  <si>
    <t>_Program_Firmware</t>
  </si>
  <si>
    <t>**** NEED TO CHANGE TO INT</t>
  </si>
  <si>
    <t>DINT</t>
  </si>
  <si>
    <t>Card_Past[1].Card_Type</t>
  </si>
  <si>
    <t>Card_Past[1].ID</t>
  </si>
  <si>
    <t>SINT</t>
  </si>
  <si>
    <t>0=Normal, 1=Shutdown, 2=Alarm</t>
  </si>
  <si>
    <t>Card_Past[1].Num_Points</t>
  </si>
  <si>
    <t>Card_Past[1].Downhole_GrossStroke</t>
  </si>
  <si>
    <t>Card_Past[1].Downhole_AdjustedGrossStroke</t>
  </si>
  <si>
    <t>Card_Past[1].Downhole_NetStroke</t>
  </si>
  <si>
    <t>Card_Past[1].Tubing_Movement</t>
  </si>
  <si>
    <t>Card_Past[1].Surface_StrokeLength</t>
  </si>
  <si>
    <t>Card_Past[1].Fillage_Percent</t>
  </si>
  <si>
    <t>Card_Past[1].Polished_Rod_HP</t>
  </si>
  <si>
    <t>Card_Past[1].Pump_HP</t>
  </si>
  <si>
    <t>Card_Past[1].SPM</t>
  </si>
  <si>
    <t>Card_Past[1].Fluid_Above_Pump</t>
  </si>
  <si>
    <t>Card_Past[1].Pump_Intake_Pressure</t>
  </si>
  <si>
    <t>Card_Past[1].Fluid_Moved</t>
  </si>
  <si>
    <t>Card_Past[1].Downhole_Max_Load.Load</t>
  </si>
  <si>
    <t>Card_Past[1].Downhole_Min_Load.Load</t>
  </si>
  <si>
    <t>Card_Past[1].Downhole_Max_Position.Position</t>
  </si>
  <si>
    <t>Card_Past[1].Downhole_Min_Position.Position</t>
  </si>
  <si>
    <t>Card_Past[1].Surface_Max.Load</t>
  </si>
  <si>
    <t>Card_Past[1].Surface_Min.Load</t>
  </si>
  <si>
    <t>Card_Past[1].Surface_Max.Position</t>
  </si>
  <si>
    <t>Card_Past[1].Surface_Min.Position</t>
  </si>
  <si>
    <t>Casing ID</t>
  </si>
  <si>
    <t>Casing_ID</t>
  </si>
  <si>
    <t>VFD Speed Reference SP</t>
  </si>
  <si>
    <t>Drive_Speed_Reference_SP</t>
  </si>
  <si>
    <t>VFD Starting Speed</t>
  </si>
  <si>
    <t>Drive_Start_Speed</t>
  </si>
  <si>
    <t>in RPM</t>
  </si>
  <si>
    <t>VFD Torque SP</t>
  </si>
  <si>
    <t>Drive_Torque_Percent</t>
  </si>
  <si>
    <t>Electricity Cost per kWh</t>
  </si>
  <si>
    <t>Electricity_Cost</t>
  </si>
  <si>
    <t>in Dollars</t>
  </si>
  <si>
    <t>Estimated Tubing Movement</t>
  </si>
  <si>
    <t>Estimated_Tubing_Movement</t>
  </si>
  <si>
    <t>Estimated by top left corner - bottom left corner</t>
  </si>
  <si>
    <t>Fluid Gradient</t>
  </si>
  <si>
    <t>Fluid_Gradient</t>
  </si>
  <si>
    <t>in lbs/ft</t>
  </si>
  <si>
    <t>Friction Estimate</t>
  </si>
  <si>
    <t>Friction</t>
  </si>
  <si>
    <t>how much of fluid load is due to friction in well</t>
  </si>
  <si>
    <t>Gauge Off Time Hour</t>
  </si>
  <si>
    <t>Gauge_Off_Time.Hour</t>
  </si>
  <si>
    <t>Gauge Off Time Minute</t>
  </si>
  <si>
    <t>Gauge_Off_Time.Min</t>
  </si>
  <si>
    <t>GAUGEOFF_Downhole_GrossStroke</t>
  </si>
  <si>
    <t>GAUGEOFF_Downhole_NetStroke</t>
  </si>
  <si>
    <t>Yesterday's Electricity Cost</t>
  </si>
  <si>
    <t>Yesterday's Average Fluid Level</t>
  </si>
  <si>
    <t>GAUGEOFF_Fluid_Above_Pump</t>
  </si>
  <si>
    <t>GAUGEOFF_Inflow_Rate</t>
  </si>
  <si>
    <t>Yesterday's Average Inflow Rate</t>
  </si>
  <si>
    <t>Yesterday's Average SPM</t>
  </si>
  <si>
    <t>Yesterday's Average Downhole Gross Stroke</t>
  </si>
  <si>
    <t>Yesterday's Average Downhole Net Stroke</t>
  </si>
  <si>
    <t>Yesterday's kWh Consumed</t>
  </si>
  <si>
    <t>GAUGEOFF_kWh</t>
  </si>
  <si>
    <t>Yesterday's kWh Regenerated</t>
  </si>
  <si>
    <t>GAUGEOFF_kWh_Regen</t>
  </si>
  <si>
    <t>Yesterday's Lifting Cost</t>
  </si>
  <si>
    <t>GAUGEOFF_Lifting_Cost</t>
  </si>
  <si>
    <t>Yesterday's Peak Polished Rod Load</t>
  </si>
  <si>
    <t>GAUGEOFF_Max_Load</t>
  </si>
  <si>
    <t>Yesterday's Min Polished Rod Load</t>
  </si>
  <si>
    <t>GAUGEOFF_Min_Load</t>
  </si>
  <si>
    <t>Yesterday's Percent Run</t>
  </si>
  <si>
    <t>GAUGEOFF_Percent_Run</t>
  </si>
  <si>
    <t>GAUGEOFF_Polished_Rod_HP</t>
  </si>
  <si>
    <t>Yesterday's Average Pump Intake Pressure</t>
  </si>
  <si>
    <t>GAUGEOFF_Pump_Intake_Pressure</t>
  </si>
  <si>
    <t>Yesterday's Average Polished Rod Horsepower</t>
  </si>
  <si>
    <t>Yesterday's Average Surface Stroke Length</t>
  </si>
  <si>
    <t>GAUGEOFF_Surface_StrokeLength</t>
  </si>
  <si>
    <t>GAUGEOFF_Tubing_Movement</t>
  </si>
  <si>
    <t>Last Stroke 1 - Stroke Number</t>
  </si>
  <si>
    <t>Last Stroke 1 - Card Type</t>
  </si>
  <si>
    <t>Last Stroke 1 - Number of Points</t>
  </si>
  <si>
    <t>Last Stroke 1 - Downhole Gross Stroke</t>
  </si>
  <si>
    <t>Last Stroke 1 - Downhole Adjusted Gross Stroke</t>
  </si>
  <si>
    <t>Last Stroke 1 - Downhole Net Stroke</t>
  </si>
  <si>
    <t>Last Stroke 1 - Downhole Fluid Load</t>
  </si>
  <si>
    <t>Last Stroke 1 - Tubing Movement</t>
  </si>
  <si>
    <t>Last Stroke 1 - Surface Stroke Length</t>
  </si>
  <si>
    <t>Last Stroke 1 - Pump Fill Percent</t>
  </si>
  <si>
    <t>Last Stroke 1 - Polished Rod HP</t>
  </si>
  <si>
    <t>Last Stroke 1 - Pump HP</t>
  </si>
  <si>
    <t>Last Stroke 1 - Stroke Speed</t>
  </si>
  <si>
    <t>Last Stroke 1 - Fluid Level</t>
  </si>
  <si>
    <t>Last Stroke 1 - Pump Intake Pressure</t>
  </si>
  <si>
    <t>Last Stroke 1 - Fluid Moved</t>
  </si>
  <si>
    <t>Last Stroke 1 - Downhole Peak Load</t>
  </si>
  <si>
    <t>Last Stroke 1 - Downhole Min Load</t>
  </si>
  <si>
    <t>Last Stroke 1 - Downhole Max Position</t>
  </si>
  <si>
    <t>Last Stroke 1 - Downhole Min Position</t>
  </si>
  <si>
    <t>Last Stroke 1 - Surface Peak Load</t>
  </si>
  <si>
    <t>Last Stroke 1 - Surface Min Load</t>
  </si>
  <si>
    <t>Last Stroke 1 - Surface Max Position</t>
  </si>
  <si>
    <t>Last Stroke 1 - Surface Min Position</t>
  </si>
  <si>
    <t>Last Stroke 1 - Surface Position</t>
  </si>
  <si>
    <t>Last Stroke 1 - Surface Load</t>
  </si>
  <si>
    <t>Last Stroke 1 - Downhole Position</t>
  </si>
  <si>
    <t>Last Stroke 1 - Downhole Load</t>
  </si>
  <si>
    <t>Yesterday's Average Tubing Movement</t>
  </si>
  <si>
    <t>Instantaneous Gearbox Loading</t>
  </si>
  <si>
    <t>Gearbox_Loading</t>
  </si>
  <si>
    <t xml:space="preserve">% </t>
  </si>
  <si>
    <t>Instantaneous Gearbox Torque</t>
  </si>
  <si>
    <t>Gearbox_Torque</t>
  </si>
  <si>
    <t>Input_Analog_1.Enabled</t>
  </si>
  <si>
    <t>Input_Analog_1.Channel</t>
  </si>
  <si>
    <t>Input_Analog_1.Type</t>
  </si>
  <si>
    <t>1=Inclinometer, 2=Casing Pressure,3=Tubing Pressure, 4=Flow Line Pressure,5=Flowmeter, 6=Other</t>
  </si>
  <si>
    <t>Input_Analog_1_AIN.Cfg_PVEUMin</t>
  </si>
  <si>
    <t>Input_Analog_1_AIN.Cfg_PVEUMax</t>
  </si>
  <si>
    <t>Input_Analog_1_AIN.Val</t>
  </si>
  <si>
    <t>Analog Input 1 - Enabled</t>
  </si>
  <si>
    <t>Analog Input 1 - Channel</t>
  </si>
  <si>
    <t>Analog Input 1 - EU High</t>
  </si>
  <si>
    <t>Analog Input 1 - EU Low</t>
  </si>
  <si>
    <t>Analog Input 1 - Type</t>
  </si>
  <si>
    <t>Analog Input 1 - Value</t>
  </si>
  <si>
    <t>Instantaneous SPM</t>
  </si>
  <si>
    <t>Instantaneous_SPM</t>
  </si>
  <si>
    <t>K-Factor</t>
  </si>
  <si>
    <t>K_Factor</t>
  </si>
  <si>
    <t>Today's kWh usage</t>
  </si>
  <si>
    <t>kWh_Today</t>
  </si>
  <si>
    <t>Max. Theoretical Fluid Load</t>
  </si>
  <si>
    <t>Max_Theoretical_Fluid_Load</t>
  </si>
  <si>
    <t>Minimum Fluid Load Shutdown Setpoint</t>
  </si>
  <si>
    <t>Min_Fluid_Load_Shutdown_Setpoint</t>
  </si>
  <si>
    <t>in % maximum</t>
  </si>
  <si>
    <t>Instantaneous Motor Torque</t>
  </si>
  <si>
    <t>Motor_Torque</t>
  </si>
  <si>
    <t>Analog Input 2 - Enabled</t>
  </si>
  <si>
    <t>Input_Analog_2.Enabled</t>
  </si>
  <si>
    <t>Analog Input 2 - Channel</t>
  </si>
  <si>
    <t>Input_Analog_2.Channel</t>
  </si>
  <si>
    <t>Analog Input 2 - Type</t>
  </si>
  <si>
    <t>Input_Analog_2.Type</t>
  </si>
  <si>
    <t>Analog Input 2 - EU Low</t>
  </si>
  <si>
    <t>Input_Analog_2_AIN.Cfg_PVEUMin</t>
  </si>
  <si>
    <t>Analog Input 2 - EU High</t>
  </si>
  <si>
    <t>Input_Analog_2_AIN.Cfg_PVEUMax</t>
  </si>
  <si>
    <t>Analog Input 2 - Value</t>
  </si>
  <si>
    <t>Input_Analog_2_AIN.Val</t>
  </si>
  <si>
    <t>Analog Input 3 - Enabled</t>
  </si>
  <si>
    <t>Input_Analog_3.Enabled</t>
  </si>
  <si>
    <t>Analog Input 3 - Channel</t>
  </si>
  <si>
    <t>Input_Analog_3.Channel</t>
  </si>
  <si>
    <t>Analog Input 3 - Type</t>
  </si>
  <si>
    <t>Input_Analog_3.Type</t>
  </si>
  <si>
    <t>Analog Input 3 - EU Low</t>
  </si>
  <si>
    <t>Input_Analog_3_AIN.Cfg_PVEUMin</t>
  </si>
  <si>
    <t>Analog Input 3 - EU High</t>
  </si>
  <si>
    <t>Input_Analog_3_AIN.Cfg_PVEUMax</t>
  </si>
  <si>
    <t>Analog Input 3 - Value</t>
  </si>
  <si>
    <t>Input_Analog_3_AIN.Val</t>
  </si>
  <si>
    <t>Inclinometer Input - Enabled</t>
  </si>
  <si>
    <t>Inclinometer Input - Channel</t>
  </si>
  <si>
    <t>Inclinometer Input - Type</t>
  </si>
  <si>
    <t>Inclinometer Input - EU Low</t>
  </si>
  <si>
    <t>Inclinometer Input - EU High</t>
  </si>
  <si>
    <t>Input_Inclinometer.Enabled</t>
  </si>
  <si>
    <t>Input_Inclinometer.Channel</t>
  </si>
  <si>
    <t>Input_Inclinometer.Type</t>
  </si>
  <si>
    <t>Input_Inclinometer_AIN.Cfg_PVEUMin</t>
  </si>
  <si>
    <t>Input_Inclinometer_AIN.Cfg_PVEUMax</t>
  </si>
  <si>
    <t>Input_LoadCell.Enabled</t>
  </si>
  <si>
    <t>Input_LoadCell.Channel</t>
  </si>
  <si>
    <t>Input_LoadCell.Type</t>
  </si>
  <si>
    <t>Input_LoadCell_AIN.Cfg_PVEUMin</t>
  </si>
  <si>
    <t>Input_LoadCell_AIN.Cfg_PVEUMax</t>
  </si>
  <si>
    <t>Load Cell Input - Enabled</t>
  </si>
  <si>
    <t>Load Cell Input - Channel</t>
  </si>
  <si>
    <t>Load Cell Input - Type</t>
  </si>
  <si>
    <t>Load Cell Input - EU Low</t>
  </si>
  <si>
    <t>Load Cell Input - EU High</t>
  </si>
  <si>
    <t>Last Stroke 2 - Stroke Number</t>
  </si>
  <si>
    <t>Last Stroke 2 - Card Type</t>
  </si>
  <si>
    <t>Last Stroke 2 - Number of Points</t>
  </si>
  <si>
    <t>Last Stroke 2 - Downhole Gross Stroke</t>
  </si>
  <si>
    <t>Last Stroke 2 - Downhole Adjusted Gross Stroke</t>
  </si>
  <si>
    <t>Last Stroke 2 - Downhole Net Stroke</t>
  </si>
  <si>
    <t>Last Stroke 2 - Downhole Fluid Load</t>
  </si>
  <si>
    <t>Last Stroke 2 - Tubing Movement</t>
  </si>
  <si>
    <t>Last Stroke 2 - Surface Stroke Length</t>
  </si>
  <si>
    <t>Last Stroke 2 - Pump Fill Percent</t>
  </si>
  <si>
    <t>Last Stroke 2 - Polished Rod HP</t>
  </si>
  <si>
    <t>Last Stroke 2 - Pump HP</t>
  </si>
  <si>
    <t>Last Stroke 2 - Stroke Speed</t>
  </si>
  <si>
    <t>Last Stroke 2 - Fluid Level</t>
  </si>
  <si>
    <t>Last Stroke 2 - Pump Intake Pressure</t>
  </si>
  <si>
    <t>Last Stroke 2 - Fluid Moved</t>
  </si>
  <si>
    <t>Last Stroke 2 - Downhole Peak Load</t>
  </si>
  <si>
    <t>Last Stroke 2 - Downhole Min Load</t>
  </si>
  <si>
    <t>Last Stroke 2 - Downhole Max Position</t>
  </si>
  <si>
    <t>Last Stroke 2 - Downhole Min Position</t>
  </si>
  <si>
    <t>Last Stroke 2 - Surface Peak Load</t>
  </si>
  <si>
    <t>Last Stroke 2 - Surface Min Load</t>
  </si>
  <si>
    <t>Last Stroke 2 - Surface Max Position</t>
  </si>
  <si>
    <t>Last Stroke 2 - Surface Min Position</t>
  </si>
  <si>
    <t>Last Stroke 2 - Surface Position</t>
  </si>
  <si>
    <t>Last Stroke 2 - Surface Load</t>
  </si>
  <si>
    <t>Last Stroke 2 - Downhole Position</t>
  </si>
  <si>
    <t>Last Stroke 2 - Downhole Load</t>
  </si>
  <si>
    <t>Card_Past[2].ID</t>
  </si>
  <si>
    <t>Card_Past[2].Card_Type</t>
  </si>
  <si>
    <t>Card_Past[2].Num_Points</t>
  </si>
  <si>
    <t>Card_Past[2].Downhole_GrossStroke</t>
  </si>
  <si>
    <t>Card_Past[2].Downhole_AdjustedGrossStroke</t>
  </si>
  <si>
    <t>Card_Past[2].Downhole_NetStroke</t>
  </si>
  <si>
    <t>Card_Past[2].Tubing_Movement</t>
  </si>
  <si>
    <t>Card_Past[2].Surface_StrokeLength</t>
  </si>
  <si>
    <t>Card_Past[2].Fillage_Percent</t>
  </si>
  <si>
    <t>Card_Past[2].Polished_Rod_HP</t>
  </si>
  <si>
    <t>Card_Past[2].Pump_HP</t>
  </si>
  <si>
    <t>Card_Past[2].SPM</t>
  </si>
  <si>
    <t>Card_Past[2].Fluid_Above_Pump</t>
  </si>
  <si>
    <t>Card_Past[2].Pump_Intake_Pressure</t>
  </si>
  <si>
    <t>Card_Past[2].Fluid_Moved</t>
  </si>
  <si>
    <t>Card_Past[2].Downhole_Max_Load.Load</t>
  </si>
  <si>
    <t>Card_Past[2].Downhole_Min_Load.Load</t>
  </si>
  <si>
    <t>Card_Past[2].Downhole_Max_Position.Position</t>
  </si>
  <si>
    <t>Card_Past[2].Downhole_Min_Position.Position</t>
  </si>
  <si>
    <t>Card_Past[2].Surface_Max.Load</t>
  </si>
  <si>
    <t>Card_Past[2].Surface_Min.Load</t>
  </si>
  <si>
    <t>Card_Past[2].Surface_Max.Position</t>
  </si>
  <si>
    <t>Card_Past[2].Surface_Min.Position</t>
  </si>
  <si>
    <t>Card_Past[3].ID</t>
  </si>
  <si>
    <t>Card_Past[3].Card_Type</t>
  </si>
  <si>
    <t>Card_Past[3].Num_Points</t>
  </si>
  <si>
    <t>Card_Past[3].Downhole_GrossStroke</t>
  </si>
  <si>
    <t>Card_Past[3].Downhole_AdjustedGrossStroke</t>
  </si>
  <si>
    <t>Card_Past[3].Downhole_NetStroke</t>
  </si>
  <si>
    <t>Card_Past[3].Tubing_Movement</t>
  </si>
  <si>
    <t>Card_Past[3].Surface_StrokeLength</t>
  </si>
  <si>
    <t>Card_Past[3].Fillage_Percent</t>
  </si>
  <si>
    <t>Card_Past[3].Polished_Rod_HP</t>
  </si>
  <si>
    <t>Card_Past[3].Pump_HP</t>
  </si>
  <si>
    <t>Card_Past[3].SPM</t>
  </si>
  <si>
    <t>Card_Past[3].Fluid_Above_Pump</t>
  </si>
  <si>
    <t>Card_Past[3].Pump_Intake_Pressure</t>
  </si>
  <si>
    <t>Card_Past[3].Fluid_Moved</t>
  </si>
  <si>
    <t>Card_Past[3].Downhole_Max_Load.Load</t>
  </si>
  <si>
    <t>Card_Past[3].Downhole_Min_Load.Load</t>
  </si>
  <si>
    <t>Card_Past[3].Downhole_Max_Position.Position</t>
  </si>
  <si>
    <t>Card_Past[3].Downhole_Min_Position.Position</t>
  </si>
  <si>
    <t>Card_Past[3].Surface_Max.Load</t>
  </si>
  <si>
    <t>Card_Past[3].Surface_Min.Load</t>
  </si>
  <si>
    <t>Card_Past[3].Surface_Max.Position</t>
  </si>
  <si>
    <t>Card_Past[3].Surface_Min.Position</t>
  </si>
  <si>
    <t>Last Stroke 3 - Stroke Number</t>
  </si>
  <si>
    <t>Last Stroke 3 - Card Type</t>
  </si>
  <si>
    <t>Last Stroke 3 - Number of Points</t>
  </si>
  <si>
    <t>Last Stroke 3 - Downhole Gross Stroke</t>
  </si>
  <si>
    <t>Last Stroke 3 - Downhole Adjusted Gross Stroke</t>
  </si>
  <si>
    <t>Last Stroke 3 - Downhole Net Stroke</t>
  </si>
  <si>
    <t>Last Stroke 3 - Downhole Fluid Load</t>
  </si>
  <si>
    <t>Last Stroke 3 - Tubing Movement</t>
  </si>
  <si>
    <t>Last Stroke 3 - Surface Stroke Length</t>
  </si>
  <si>
    <t>Last Stroke 3 - Pump Fill Percent</t>
  </si>
  <si>
    <t>Last Stroke 3 - Polished Rod HP</t>
  </si>
  <si>
    <t>Last Stroke 3 - Pump HP</t>
  </si>
  <si>
    <t>Last Stroke 3 - Stroke Speed</t>
  </si>
  <si>
    <t>Last Stroke 3 - Fluid Level</t>
  </si>
  <si>
    <t>Last Stroke 3 - Pump Intake Pressure</t>
  </si>
  <si>
    <t>Last Stroke 3 - Fluid Moved</t>
  </si>
  <si>
    <t>Last Stroke 3 - Downhole Peak Load</t>
  </si>
  <si>
    <t>Last Stroke 3 - Downhole Min Load</t>
  </si>
  <si>
    <t>Last Stroke 3 - Downhole Max Position</t>
  </si>
  <si>
    <t>Last Stroke 3 - Downhole Min Position</t>
  </si>
  <si>
    <t>Last Stroke 3 - Surface Peak Load</t>
  </si>
  <si>
    <t>Last Stroke 3 - Surface Min Load</t>
  </si>
  <si>
    <t>Last Stroke 3 - Surface Max Position</t>
  </si>
  <si>
    <t>Last Stroke 3 - Surface Min Position</t>
  </si>
  <si>
    <t>Last Stroke 3 - Surface Position</t>
  </si>
  <si>
    <t>Last Stroke 3 - Surface Load</t>
  </si>
  <si>
    <t>Last Stroke 3 - Downhole Position</t>
  </si>
  <si>
    <t>Last Stroke 3 - Downhole Load</t>
  </si>
  <si>
    <t>Last Stroke 4 - Stroke Number</t>
  </si>
  <si>
    <t>Last Stroke 4 - Card Type</t>
  </si>
  <si>
    <t>Last Stroke 4 - Number of Points</t>
  </si>
  <si>
    <t>Last Stroke 4 - Downhole Gross Stroke</t>
  </si>
  <si>
    <t>Last Stroke 4 - Downhole Adjusted Gross Stroke</t>
  </si>
  <si>
    <t>Last Stroke 4 - Downhole Net Stroke</t>
  </si>
  <si>
    <t>Last Stroke 4 - Downhole Fluid Load</t>
  </si>
  <si>
    <t>Last Stroke 4 - Tubing Movement</t>
  </si>
  <si>
    <t>Last Stroke 4 - Surface Stroke Length</t>
  </si>
  <si>
    <t>Last Stroke 4 - Pump Fill Percent</t>
  </si>
  <si>
    <t>Last Stroke 4 - Polished Rod HP</t>
  </si>
  <si>
    <t>Last Stroke 4 - Pump HP</t>
  </si>
  <si>
    <t>Last Stroke 4 - Stroke Speed</t>
  </si>
  <si>
    <t>Last Stroke 4 - Fluid Level</t>
  </si>
  <si>
    <t>Last Stroke 4 - Pump Intake Pressure</t>
  </si>
  <si>
    <t>Last Stroke 4 - Fluid Moved</t>
  </si>
  <si>
    <t>Last Stroke 4 - Downhole Peak Load</t>
  </si>
  <si>
    <t>Last Stroke 4 - Downhole Min Load</t>
  </si>
  <si>
    <t>Last Stroke 4 - Downhole Max Position</t>
  </si>
  <si>
    <t>Last Stroke 4 - Downhole Min Position</t>
  </si>
  <si>
    <t>Last Stroke 4 - Surface Peak Load</t>
  </si>
  <si>
    <t>Last Stroke 4 - Surface Min Load</t>
  </si>
  <si>
    <t>Last Stroke 4 - Surface Max Position</t>
  </si>
  <si>
    <t>Last Stroke 4 - Surface Min Position</t>
  </si>
  <si>
    <t>Last Stroke 4 - Surface Position</t>
  </si>
  <si>
    <t>Last Stroke 4 - Surface Load</t>
  </si>
  <si>
    <t>Last Stroke 4 - Downhole Position</t>
  </si>
  <si>
    <t>Last Stroke 4 - Downhole Load</t>
  </si>
  <si>
    <t>Card_Past[4].ID</t>
  </si>
  <si>
    <t>Card_Past[4].Card_Type</t>
  </si>
  <si>
    <t>Card_Past[4].Num_Points</t>
  </si>
  <si>
    <t>Card_Past[4].Downhole_GrossStroke</t>
  </si>
  <si>
    <t>Card_Past[4].Downhole_AdjustedGrossStroke</t>
  </si>
  <si>
    <t>Card_Past[4].Downhole_NetStroke</t>
  </si>
  <si>
    <t>Card_Past[4].Tubing_Movement</t>
  </si>
  <si>
    <t>Card_Past[4].Surface_StrokeLength</t>
  </si>
  <si>
    <t>Card_Past[4].Fillage_Percent</t>
  </si>
  <si>
    <t>Card_Past[4].Polished_Rod_HP</t>
  </si>
  <si>
    <t>Card_Past[4].Pump_HP</t>
  </si>
  <si>
    <t>Card_Past[4].SPM</t>
  </si>
  <si>
    <t>Card_Past[4].Fluid_Above_Pump</t>
  </si>
  <si>
    <t>Card_Past[4].Pump_Intake_Pressure</t>
  </si>
  <si>
    <t>Card_Past[4].Fluid_Moved</t>
  </si>
  <si>
    <t>Card_Past[4].Downhole_Max_Load.Load</t>
  </si>
  <si>
    <t>Card_Past[4].Downhole_Min_Load.Load</t>
  </si>
  <si>
    <t>Card_Past[4].Downhole_Max_Position.Position</t>
  </si>
  <si>
    <t>Card_Past[4].Downhole_Min_Position.Position</t>
  </si>
  <si>
    <t>Card_Past[4].Surface_Max.Load</t>
  </si>
  <si>
    <t>Card_Past[4].Surface_Min.Load</t>
  </si>
  <si>
    <t>Card_Past[4].Surface_Max.Position</t>
  </si>
  <si>
    <t>Card_Past[4].Surface_Min.Position</t>
  </si>
  <si>
    <t>READ CODE</t>
  </si>
  <si>
    <t>WRITE CODE</t>
  </si>
  <si>
    <t>GAUGEOFF_Average_SPM</t>
  </si>
  <si>
    <t>GAUGEOFF_Electricity_Cost</t>
  </si>
  <si>
    <t>Card_Past[4].Downhole_FluidLoad</t>
  </si>
  <si>
    <t>Card_Past[3].Downhole_FluidLoad</t>
  </si>
  <si>
    <t>Card_Past[2].Downhole_FluidLoad</t>
  </si>
  <si>
    <t>Card_Past[1].Downhole_FluidLoad</t>
  </si>
  <si>
    <t>RegType</t>
  </si>
  <si>
    <t>di</t>
  </si>
  <si>
    <t>co</t>
  </si>
  <si>
    <t>ir</t>
  </si>
  <si>
    <t>hr</t>
  </si>
  <si>
    <t>JSON</t>
  </si>
  <si>
    <t>X</t>
  </si>
  <si>
    <t>Scaled Value</t>
  </si>
  <si>
    <t>Scale Type (0 = multiply, 1 = divide)</t>
  </si>
  <si>
    <t>X + 2</t>
  </si>
  <si>
    <t>X + 1</t>
  </si>
  <si>
    <t>Multiplier</t>
  </si>
  <si>
    <t>X + 3</t>
  </si>
  <si>
    <t>Value age</t>
  </si>
  <si>
    <t>X + 4</t>
  </si>
  <si>
    <t>Card_Past[1].Surface_Position</t>
  </si>
  <si>
    <t>Card_Past[2].Surface_Position</t>
  </si>
  <si>
    <t>Card_Past[3].Surface_Position</t>
  </si>
  <si>
    <t>Card_Past[4].Surface_Position</t>
  </si>
  <si>
    <t>Card_Past[1].Surface_Load</t>
  </si>
  <si>
    <t>Card_Past[2].Surface_Load</t>
  </si>
  <si>
    <t>Card_Past[3].Surface_Load</t>
  </si>
  <si>
    <t>Card_Past[4].Surface_Load</t>
  </si>
  <si>
    <t>Card_Past[1].Downhole_Position</t>
  </si>
  <si>
    <t>Card_Past[2].Downhole_Position</t>
  </si>
  <si>
    <t>Card_Past[3].Downhole_Position</t>
  </si>
  <si>
    <t>Card_Past[4].Downhole_Position</t>
  </si>
  <si>
    <t>Card_Past[1].Downhole_Load</t>
  </si>
  <si>
    <t>Card_Past[2].Downhole_Load</t>
  </si>
  <si>
    <t>Card_Past[3].Downhole_Load</t>
  </si>
  <si>
    <t>Card_Past[4].Downhole_Load</t>
  </si>
  <si>
    <t>ARRAY</t>
  </si>
  <si>
    <t>Reg Count</t>
  </si>
  <si>
    <t>Registers</t>
  </si>
  <si>
    <t>Num Reg</t>
  </si>
  <si>
    <t>Taper 1 Length</t>
  </si>
  <si>
    <t>Taper 1 Diameter</t>
  </si>
  <si>
    <t>Taper 1 Material</t>
  </si>
  <si>
    <t>Taper.Taper[1].Setup.Length</t>
  </si>
  <si>
    <t>Taper.Taper[1].Setup.Diameter</t>
  </si>
  <si>
    <t>Taper.Taper[1].Setup.Material</t>
  </si>
  <si>
    <t>1=Steel, 2=Fiberglass</t>
  </si>
  <si>
    <t>Taper 2 Length</t>
  </si>
  <si>
    <t>Taper 2 Diameter</t>
  </si>
  <si>
    <t>Taper 2 Material</t>
  </si>
  <si>
    <t>Taper 3 Length</t>
  </si>
  <si>
    <t>Taper 3 Diameter</t>
  </si>
  <si>
    <t>Taper 3 Material</t>
  </si>
  <si>
    <t>Taper 4 Length</t>
  </si>
  <si>
    <t>Taper 4 Diameter</t>
  </si>
  <si>
    <t>Taper 4 Material</t>
  </si>
  <si>
    <t>Taper 5 Length</t>
  </si>
  <si>
    <t>Taper 5 Diameter</t>
  </si>
  <si>
    <t>Taper 5 Material</t>
  </si>
  <si>
    <t>Taper 6 Length</t>
  </si>
  <si>
    <t>Taper 6 Diameter</t>
  </si>
  <si>
    <t>Taper 6 Material</t>
  </si>
  <si>
    <t>Taper 7 Length</t>
  </si>
  <si>
    <t>Taper 7 Diameter</t>
  </si>
  <si>
    <t>Taper 7 Material</t>
  </si>
  <si>
    <t>Taper 8 Length</t>
  </si>
  <si>
    <t>Taper 8 Diameter</t>
  </si>
  <si>
    <t>Taper 8 Material</t>
  </si>
  <si>
    <t>Taper 9 Length</t>
  </si>
  <si>
    <t>Taper 9 Diameter</t>
  </si>
  <si>
    <t>Taper 9 Material</t>
  </si>
  <si>
    <t>Taper 10 Length</t>
  </si>
  <si>
    <t>Taper 10 Diameter</t>
  </si>
  <si>
    <t>Taper 10 Material</t>
  </si>
  <si>
    <t>Taper.Taper[2].Setup.Length</t>
  </si>
  <si>
    <t>Taper.Taper[2].Setup.Diameter</t>
  </si>
  <si>
    <t>Taper.Taper[2].Setup.Material</t>
  </si>
  <si>
    <t>Taper.Taper[3].Setup.Length</t>
  </si>
  <si>
    <t>Taper.Taper[3].Setup.Diameter</t>
  </si>
  <si>
    <t>Taper.Taper[3].Setup.Material</t>
  </si>
  <si>
    <t>Taper.Taper[4].Setup.Length</t>
  </si>
  <si>
    <t>Taper.Taper[4].Setup.Diameter</t>
  </si>
  <si>
    <t>Taper.Taper[4].Setup.Material</t>
  </si>
  <si>
    <t>Taper.Taper[5].Setup.Length</t>
  </si>
  <si>
    <t>Taper.Taper[5].Setup.Diameter</t>
  </si>
  <si>
    <t>Taper.Taper[5].Setup.Material</t>
  </si>
  <si>
    <t>Taper.Taper[6].Setup.Length</t>
  </si>
  <si>
    <t>Taper.Taper[6].Setup.Diameter</t>
  </si>
  <si>
    <t>Taper.Taper[6].Setup.Material</t>
  </si>
  <si>
    <t>Taper.Taper[7].Setup.Length</t>
  </si>
  <si>
    <t>Taper.Taper[7].Setup.Diameter</t>
  </si>
  <si>
    <t>Taper.Taper[7].Setup.Material</t>
  </si>
  <si>
    <t>Taper.Taper[8].Setup.Length</t>
  </si>
  <si>
    <t>Taper.Taper[8].Setup.Diameter</t>
  </si>
  <si>
    <t>Taper.Taper[8].Setup.Material</t>
  </si>
  <si>
    <t>Taper.Taper[9].Setup.Length</t>
  </si>
  <si>
    <t>Taper.Taper[9].Setup.Diameter</t>
  </si>
  <si>
    <t>Taper.Taper[9].Setup.Material</t>
  </si>
  <si>
    <t>Taper.Taper[10].Setup.Length</t>
  </si>
  <si>
    <t>Taper.Taper[10].Setup.Diameter</t>
  </si>
  <si>
    <t>Taper.Taper[10].Setup.Material</t>
  </si>
  <si>
    <t>Motor Nameplate Volts</t>
  </si>
  <si>
    <t>Motor Nameplate Amps</t>
  </si>
  <si>
    <t>Motor Nameplate Hertz</t>
  </si>
  <si>
    <t>Motor Nameplate Poles</t>
  </si>
  <si>
    <t>Motor Nameplate RPM</t>
  </si>
  <si>
    <t>Motor Nameplate Service Factor</t>
  </si>
  <si>
    <t>Motor Nameplate Horsepower</t>
  </si>
  <si>
    <t>Pump Diameter</t>
  </si>
  <si>
    <t>Anchor Depth</t>
  </si>
  <si>
    <t>Total Stroke Length</t>
  </si>
  <si>
    <t>Motor Sheave Size</t>
  </si>
  <si>
    <t>Gearbox Sheave size</t>
  </si>
  <si>
    <t>Gearbox Limit</t>
  </si>
  <si>
    <t>Gearbox Ratio</t>
  </si>
  <si>
    <t>Gearbox Rating</t>
  </si>
  <si>
    <t>Structural Rating</t>
  </si>
  <si>
    <t>Well Type</t>
  </si>
  <si>
    <t>Total Vertical Depth</t>
  </si>
  <si>
    <t>Tubing ID</t>
  </si>
  <si>
    <t>Tubing OD</t>
  </si>
  <si>
    <t>Oil API Gravity</t>
  </si>
  <si>
    <t>Water Specific Gravity</t>
  </si>
  <si>
    <t>Percent Water</t>
  </si>
  <si>
    <t>UnitConfig.MotorNameplate.Volts</t>
  </si>
  <si>
    <t>UnitConfig.MotorNameplate.Amps</t>
  </si>
  <si>
    <t>UnitConfig.MotorNameplate.Hertz</t>
  </si>
  <si>
    <t>UnitConfig.MotorNameplate.Poles</t>
  </si>
  <si>
    <t>UnitConfig.MotorNameplate.RPM</t>
  </si>
  <si>
    <t>UnitConfig.MotorNameplate.ServiceFactor</t>
  </si>
  <si>
    <t>UnitConfig.MotorNameplate.Horsepower</t>
  </si>
  <si>
    <t>UnitConfig.Pump_Diameter</t>
  </si>
  <si>
    <t>UnitConfig.Anchor_Depth</t>
  </si>
  <si>
    <t>UnitConfig.Total_Stroke_Length</t>
  </si>
  <si>
    <t>UnitConfig.Motor_Sheave_Size</t>
  </si>
  <si>
    <t>UnitConfig.Gearbox_Sheave</t>
  </si>
  <si>
    <t>UnitConfig.Gearbox_Limit</t>
  </si>
  <si>
    <t>UnitConfig.Gearbox_Ratio</t>
  </si>
  <si>
    <t>UnitConfig.Rating_Structural</t>
  </si>
  <si>
    <t>UnitConfig.Rating_Gearbox</t>
  </si>
  <si>
    <t>UnitConfig.Well_Type</t>
  </si>
  <si>
    <t>UnitConfig.Total_Vertical_Depth</t>
  </si>
  <si>
    <t>UnitConfig.Tubing_Size_ID</t>
  </si>
  <si>
    <t>UnitConfig.Tubing_Size_OD</t>
  </si>
  <si>
    <t>UnitConfig.API_Oil</t>
  </si>
  <si>
    <t>UnitConfig.SG_Water</t>
  </si>
  <si>
    <t>UnitConfig.Percent_Water</t>
  </si>
  <si>
    <t>Run Status</t>
  </si>
  <si>
    <t>Actual SPM</t>
  </si>
  <si>
    <t>Pump.Run_Status</t>
  </si>
  <si>
    <t>Pump.Speed_Actual_SPM</t>
  </si>
  <si>
    <t>Speed Setpoint</t>
  </si>
  <si>
    <t>SPM</t>
  </si>
  <si>
    <t>Max Speed</t>
  </si>
  <si>
    <t>Min Speed</t>
  </si>
  <si>
    <t>POC Percentage Off</t>
  </si>
  <si>
    <t>POC Auto Ramp Down Percentage</t>
  </si>
  <si>
    <t>POC Auto Ramp Up Percentage</t>
  </si>
  <si>
    <t>Pump.Speed_Max</t>
  </si>
  <si>
    <t>Pump.Speed_Min</t>
  </si>
  <si>
    <t>Pump.Auto_Percentage_RampDown</t>
  </si>
  <si>
    <t>Pump.POC_Percentage_Off</t>
  </si>
  <si>
    <t>Pump.Auto_Percentage_RampUp</t>
  </si>
  <si>
    <t>Pump.Speed_Setpoint_SPM</t>
  </si>
  <si>
    <t>Pump Intake Pressure</t>
  </si>
  <si>
    <t>Pump_Intake_Pressure</t>
  </si>
  <si>
    <t>Start Command</t>
  </si>
  <si>
    <t>Stop Command</t>
  </si>
  <si>
    <t>Pump.Start</t>
  </si>
  <si>
    <t>Pump.Stop</t>
  </si>
  <si>
    <t>Operation Mode</t>
  </si>
  <si>
    <t>Pump.Mode</t>
  </si>
  <si>
    <t>1=Auto, 2=POC, 3=Timer, 4=Manual</t>
  </si>
  <si>
    <t>COILS</t>
  </si>
  <si>
    <t>DISCRETE INPUTS</t>
  </si>
  <si>
    <t>HOLDING REGISTERS</t>
  </si>
  <si>
    <t>INPUT REGISTERS</t>
  </si>
  <si>
    <t>Yesterday's Calculated Production</t>
  </si>
  <si>
    <t>Today's Calculated Production</t>
  </si>
  <si>
    <t>Today's Projected Production</t>
  </si>
  <si>
    <t>Today's Percent Run</t>
  </si>
  <si>
    <t>TODAY_Percent_Run</t>
  </si>
  <si>
    <t>TODAY_Production_Projected</t>
  </si>
  <si>
    <t>TODAY_Production_Calculated</t>
  </si>
  <si>
    <t>Fluid Load</t>
  </si>
  <si>
    <t>GAUGEOFF_Production_Calculated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</si>
</sst>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1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1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1" fillId="0" borderId="0" xfId="111"/>
    <xf numFmtId="0" fontId="4" fillId="0" borderId="10" xfId="111" applyFont="1" applyBorder="1" applyAlignment="1">
      <alignment horizontal="center"/>
    </xf>
    <xf numFmtId="0" fontId="4" fillId="0" borderId="11" xfId="111" applyFont="1" applyBorder="1" applyAlignment="1">
      <alignment horizontal="center"/>
    </xf>
    <xf numFmtId="0" fontId="4" fillId="0" borderId="12" xfId="111" applyFont="1" applyBorder="1" applyAlignment="1">
      <alignment horizontal="center"/>
    </xf>
    <xf numFmtId="0" fontId="1" fillId="0" borderId="0" xfId="111" applyAlignment="1">
      <alignment horizontal="center"/>
    </xf>
    <xf numFmtId="0" fontId="1" fillId="0" borderId="7" xfId="111" applyBorder="1" applyAlignment="1">
      <alignment horizontal="center"/>
    </xf>
    <xf numFmtId="0" fontId="1" fillId="0" borderId="8" xfId="111" applyBorder="1"/>
    <xf numFmtId="0" fontId="1" fillId="0" borderId="8" xfId="111" applyBorder="1" applyAlignment="1">
      <alignment horizontal="center"/>
    </xf>
    <xf numFmtId="0" fontId="1" fillId="0" borderId="9" xfId="111" applyBorder="1"/>
    <xf numFmtId="0" fontId="1" fillId="0" borderId="2" xfId="111" applyBorder="1" applyAlignment="1">
      <alignment horizontal="center"/>
    </xf>
    <xf numFmtId="0" fontId="1" fillId="0" borderId="1" xfId="111" applyBorder="1"/>
    <xf numFmtId="0" fontId="1" fillId="0" borderId="1" xfId="111" applyBorder="1" applyAlignment="1">
      <alignment horizontal="center"/>
    </xf>
    <xf numFmtId="0" fontId="1" fillId="0" borderId="3" xfId="111" applyBorder="1"/>
    <xf numFmtId="0" fontId="1" fillId="0" borderId="4" xfId="111" applyBorder="1" applyAlignment="1">
      <alignment horizontal="center"/>
    </xf>
    <xf numFmtId="0" fontId="1" fillId="0" borderId="5" xfId="111" applyBorder="1"/>
    <xf numFmtId="0" fontId="1" fillId="0" borderId="5" xfId="111" applyBorder="1" applyAlignment="1">
      <alignment horizontal="center"/>
    </xf>
    <xf numFmtId="0" fontId="1" fillId="0" borderId="6" xfId="111" applyBorder="1"/>
    <xf numFmtId="0" fontId="1" fillId="2" borderId="10" xfId="111" applyFill="1" applyBorder="1" applyAlignment="1">
      <alignment horizontal="center"/>
    </xf>
    <xf numFmtId="0" fontId="1" fillId="2" borderId="11" xfId="111" applyFill="1" applyBorder="1" applyAlignment="1">
      <alignment horizontal="center"/>
    </xf>
    <xf numFmtId="0" fontId="1" fillId="2" borderId="12" xfId="111" applyFill="1" applyBorder="1" applyAlignment="1">
      <alignment horizontal="center"/>
    </xf>
    <xf numFmtId="0" fontId="1" fillId="0" borderId="2" xfId="111" applyFill="1" applyBorder="1" applyAlignment="1">
      <alignment horizontal="center"/>
    </xf>
    <xf numFmtId="0" fontId="1" fillId="0" borderId="1" xfId="111" applyFill="1" applyBorder="1"/>
    <xf numFmtId="0" fontId="1" fillId="0" borderId="1" xfId="111" applyFill="1" applyBorder="1" applyAlignment="1">
      <alignment horizontal="center"/>
    </xf>
    <xf numFmtId="0" fontId="1" fillId="0" borderId="3" xfId="111" applyFill="1" applyBorder="1"/>
  </cellXfs>
  <cellStyles count="11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2" builtinId="8" hidden="1"/>
    <cellStyle name="Normal" xfId="0" builtinId="0"/>
    <cellStyle name="Normal 2" xfId="11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H18" sqref="H18:H20"/>
    </sheetView>
  </sheetViews>
  <sheetFormatPr baseColWidth="10" defaultRowHeight="16" x14ac:dyDescent="0.2"/>
  <cols>
    <col min="2" max="2" width="40.1640625" bestFit="1" customWidth="1"/>
    <col min="4" max="4" width="40" bestFit="1" customWidth="1"/>
    <col min="5" max="5" width="7.1640625" bestFit="1" customWidth="1"/>
    <col min="6" max="6" width="20.5" bestFit="1" customWidth="1"/>
    <col min="8" max="8" width="89.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13</v>
      </c>
      <c r="E1" t="s">
        <v>35</v>
      </c>
      <c r="F1" t="s">
        <v>14</v>
      </c>
      <c r="G1" t="s">
        <v>392</v>
      </c>
      <c r="H1" t="s">
        <v>397</v>
      </c>
    </row>
    <row r="2" spans="1:8" x14ac:dyDescent="0.2">
      <c r="A2">
        <v>1</v>
      </c>
      <c r="B2" t="s">
        <v>3</v>
      </c>
      <c r="C2" t="s">
        <v>4</v>
      </c>
      <c r="D2" t="s">
        <v>16</v>
      </c>
      <c r="E2" t="s">
        <v>36</v>
      </c>
      <c r="G2" t="s">
        <v>394</v>
      </c>
      <c r="H2" t="str">
        <f t="shared" ref="H2:H16" si="0">CONCATENATE("{'tag_name': '",D2, "', 'register_type': '",G2, "', 'register_number': ",A2, "},")</f>
        <v>{'tag_name': '_TOC_ACCEPTED', 'register_type': 'co', 'register_number': 1},</v>
      </c>
    </row>
    <row r="3" spans="1:8" x14ac:dyDescent="0.2">
      <c r="A3">
        <f t="shared" ref="A3:A20" si="1">A2+1</f>
        <v>2</v>
      </c>
      <c r="B3" t="s">
        <v>5</v>
      </c>
      <c r="C3" t="s">
        <v>4</v>
      </c>
      <c r="D3" t="s">
        <v>17</v>
      </c>
      <c r="E3" t="s">
        <v>36</v>
      </c>
      <c r="G3" t="s">
        <v>394</v>
      </c>
      <c r="H3" t="str">
        <f t="shared" si="0"/>
        <v>{'tag_name': 'Autotune_Next_Start', 'register_type': 'co', 'register_number': 2},</v>
      </c>
    </row>
    <row r="4" spans="1:8" x14ac:dyDescent="0.2">
      <c r="A4">
        <f t="shared" si="1"/>
        <v>3</v>
      </c>
      <c r="B4" t="s">
        <v>6</v>
      </c>
      <c r="C4" t="s">
        <v>4</v>
      </c>
      <c r="D4" t="s">
        <v>18</v>
      </c>
      <c r="E4" t="s">
        <v>36</v>
      </c>
      <c r="G4" t="s">
        <v>394</v>
      </c>
      <c r="H4" t="str">
        <f t="shared" si="0"/>
        <v>{'tag_name': 'Gas_Interference_Override_Enabled', 'register_type': 'co', 'register_number': 3},</v>
      </c>
    </row>
    <row r="5" spans="1:8" x14ac:dyDescent="0.2">
      <c r="A5">
        <f t="shared" si="1"/>
        <v>4</v>
      </c>
      <c r="B5" t="s">
        <v>7</v>
      </c>
      <c r="C5" t="s">
        <v>4</v>
      </c>
      <c r="D5" t="s">
        <v>19</v>
      </c>
      <c r="E5" t="s">
        <v>36</v>
      </c>
      <c r="G5" t="s">
        <v>394</v>
      </c>
      <c r="H5" t="str">
        <f t="shared" si="0"/>
        <v>{'tag_name': 'Gauge_Off_Manual', 'register_type': 'co', 'register_number': 4},</v>
      </c>
    </row>
    <row r="6" spans="1:8" x14ac:dyDescent="0.2">
      <c r="A6">
        <f t="shared" si="1"/>
        <v>5</v>
      </c>
      <c r="B6" t="s">
        <v>12</v>
      </c>
      <c r="C6" t="s">
        <v>4</v>
      </c>
      <c r="D6" t="s">
        <v>12</v>
      </c>
      <c r="E6" t="s">
        <v>36</v>
      </c>
      <c r="F6" t="s">
        <v>15</v>
      </c>
      <c r="G6" t="s">
        <v>394</v>
      </c>
      <c r="H6" t="str">
        <f t="shared" si="0"/>
        <v>{'tag_name': 'Initialize', 'register_type': 'co', 'register_number': 5},</v>
      </c>
    </row>
    <row r="7" spans="1:8" x14ac:dyDescent="0.2">
      <c r="A7">
        <f t="shared" si="1"/>
        <v>6</v>
      </c>
      <c r="B7" t="s">
        <v>168</v>
      </c>
      <c r="C7" t="s">
        <v>4</v>
      </c>
      <c r="D7" t="s">
        <v>161</v>
      </c>
      <c r="E7" t="s">
        <v>36</v>
      </c>
      <c r="G7" t="s">
        <v>394</v>
      </c>
      <c r="H7" t="str">
        <f t="shared" si="0"/>
        <v>{'tag_name': 'Input_Analog_1.Enabled', 'register_type': 'co', 'register_number': 6},</v>
      </c>
    </row>
    <row r="8" spans="1:8" x14ac:dyDescent="0.2">
      <c r="A8">
        <f t="shared" si="1"/>
        <v>7</v>
      </c>
      <c r="B8" t="s">
        <v>187</v>
      </c>
      <c r="C8" t="s">
        <v>4</v>
      </c>
      <c r="D8" t="s">
        <v>188</v>
      </c>
      <c r="E8" t="s">
        <v>36</v>
      </c>
      <c r="G8" t="s">
        <v>394</v>
      </c>
      <c r="H8" t="str">
        <f t="shared" si="0"/>
        <v>{'tag_name': 'Input_Analog_2.Enabled', 'register_type': 'co', 'register_number': 7},</v>
      </c>
    </row>
    <row r="9" spans="1:8" x14ac:dyDescent="0.2">
      <c r="A9">
        <f t="shared" si="1"/>
        <v>8</v>
      </c>
      <c r="B9" t="s">
        <v>199</v>
      </c>
      <c r="C9" t="s">
        <v>4</v>
      </c>
      <c r="D9" t="s">
        <v>200</v>
      </c>
      <c r="E9" t="s">
        <v>36</v>
      </c>
      <c r="G9" t="s">
        <v>394</v>
      </c>
      <c r="H9" t="str">
        <f t="shared" si="0"/>
        <v>{'tag_name': 'Input_Analog_3.Enabled', 'register_type': 'co', 'register_number': 8},</v>
      </c>
    </row>
    <row r="10" spans="1:8" x14ac:dyDescent="0.2">
      <c r="A10">
        <f t="shared" si="1"/>
        <v>9</v>
      </c>
      <c r="B10" t="s">
        <v>11</v>
      </c>
      <c r="C10" t="s">
        <v>4</v>
      </c>
      <c r="D10" t="s">
        <v>22</v>
      </c>
      <c r="E10" t="s">
        <v>36</v>
      </c>
      <c r="G10" t="s">
        <v>394</v>
      </c>
      <c r="H10" t="str">
        <f t="shared" si="0"/>
        <v>{'tag_name': 'Input_Inclinometer_Calibrate', 'register_type': 'co', 'register_number': 9},</v>
      </c>
    </row>
    <row r="11" spans="1:8" x14ac:dyDescent="0.2">
      <c r="A11">
        <f t="shared" si="1"/>
        <v>10</v>
      </c>
      <c r="B11" t="s">
        <v>211</v>
      </c>
      <c r="C11" t="s">
        <v>4</v>
      </c>
      <c r="D11" t="s">
        <v>216</v>
      </c>
      <c r="E11" t="s">
        <v>36</v>
      </c>
      <c r="G11" t="s">
        <v>394</v>
      </c>
      <c r="H11" t="str">
        <f t="shared" si="0"/>
        <v>{'tag_name': 'Input_Inclinometer.Enabled', 'register_type': 'co', 'register_number': 10},</v>
      </c>
    </row>
    <row r="12" spans="1:8" x14ac:dyDescent="0.2">
      <c r="A12">
        <f t="shared" si="1"/>
        <v>11</v>
      </c>
      <c r="B12" t="s">
        <v>226</v>
      </c>
      <c r="C12" t="s">
        <v>4</v>
      </c>
      <c r="D12" t="s">
        <v>221</v>
      </c>
      <c r="E12" t="s">
        <v>36</v>
      </c>
      <c r="G12" t="s">
        <v>394</v>
      </c>
      <c r="H12" t="str">
        <f t="shared" si="0"/>
        <v>{'tag_name': 'Input_LoadCell.Enabled', 'register_type': 'co', 'register_number': 11},</v>
      </c>
    </row>
    <row r="13" spans="1:8" x14ac:dyDescent="0.2">
      <c r="A13">
        <f t="shared" si="1"/>
        <v>12</v>
      </c>
      <c r="B13" t="s">
        <v>23</v>
      </c>
      <c r="C13" t="s">
        <v>4</v>
      </c>
      <c r="D13" t="s">
        <v>24</v>
      </c>
      <c r="E13" t="s">
        <v>36</v>
      </c>
      <c r="G13" t="s">
        <v>394</v>
      </c>
      <c r="H13" t="str">
        <f t="shared" si="0"/>
        <v>{'tag_name': 'Min_Fluid_Load_Shutdown_Enabled', 'register_type': 'co', 'register_number': 12},</v>
      </c>
    </row>
    <row r="14" spans="1:8" x14ac:dyDescent="0.2">
      <c r="A14">
        <f t="shared" si="1"/>
        <v>13</v>
      </c>
      <c r="B14" t="s">
        <v>25</v>
      </c>
      <c r="C14" t="s">
        <v>4</v>
      </c>
      <c r="D14" t="s">
        <v>26</v>
      </c>
      <c r="E14" t="s">
        <v>36</v>
      </c>
      <c r="G14" t="s">
        <v>394</v>
      </c>
      <c r="H14" t="str">
        <f t="shared" si="0"/>
        <v>{'tag_name': 'Restart_After_Fault_Allowed', 'register_type': 'co', 'register_number': 13},</v>
      </c>
    </row>
    <row r="15" spans="1:8" x14ac:dyDescent="0.2">
      <c r="A15">
        <f t="shared" si="1"/>
        <v>14</v>
      </c>
      <c r="B15" t="s">
        <v>27</v>
      </c>
      <c r="C15" t="s">
        <v>4</v>
      </c>
      <c r="D15" t="s">
        <v>28</v>
      </c>
      <c r="E15" t="s">
        <v>36</v>
      </c>
      <c r="G15" t="s">
        <v>394</v>
      </c>
      <c r="H15" t="str">
        <f t="shared" si="0"/>
        <v>{'tag_name': 'Update_Tapers', 'register_type': 'co', 'register_number': 14},</v>
      </c>
    </row>
    <row r="16" spans="1:8" x14ac:dyDescent="0.2">
      <c r="A16">
        <f t="shared" si="1"/>
        <v>15</v>
      </c>
      <c r="B16" t="s">
        <v>29</v>
      </c>
      <c r="C16" t="s">
        <v>4</v>
      </c>
      <c r="D16" t="s">
        <v>30</v>
      </c>
      <c r="E16" t="s">
        <v>36</v>
      </c>
      <c r="G16" t="s">
        <v>394</v>
      </c>
      <c r="H16" t="str">
        <f t="shared" si="0"/>
        <v>{'tag_name': 'USE_WIRELESS_LOADCELL', 'register_type': 'co', 'register_number': 15},</v>
      </c>
    </row>
    <row r="17" spans="1:8" x14ac:dyDescent="0.2">
      <c r="A17">
        <f t="shared" si="1"/>
        <v>16</v>
      </c>
      <c r="B17" t="s">
        <v>31</v>
      </c>
      <c r="C17" t="s">
        <v>4</v>
      </c>
      <c r="D17" t="s">
        <v>34</v>
      </c>
      <c r="E17" t="s">
        <v>36</v>
      </c>
      <c r="G17" t="s">
        <v>394</v>
      </c>
      <c r="H17" t="str">
        <f>CONCATENATE("{'tag_name': '",D17, "', 'register_type': '",G17, "', 'register_number': ",A17, "},")</f>
        <v>{'tag_name': 'Write_Mode_Data', 'register_type': 'co', 'register_number': 16},</v>
      </c>
    </row>
    <row r="18" spans="1:8" x14ac:dyDescent="0.2">
      <c r="A18">
        <f t="shared" si="1"/>
        <v>17</v>
      </c>
      <c r="B18" t="s">
        <v>32</v>
      </c>
      <c r="C18" t="s">
        <v>4</v>
      </c>
      <c r="D18" t="s">
        <v>33</v>
      </c>
      <c r="E18" t="s">
        <v>36</v>
      </c>
      <c r="G18" t="s">
        <v>394</v>
      </c>
      <c r="H18" t="str">
        <f>CONCATENATE("{'tag_name': '",D18, "', 'register_type': '",G18, "', 'register_number': ",A18, "},")</f>
        <v>{'tag_name': 'Write_Setup_Data', 'register_type': 'co', 'register_number': 17},</v>
      </c>
    </row>
    <row r="19" spans="1:8" x14ac:dyDescent="0.2">
      <c r="A19">
        <f t="shared" si="1"/>
        <v>18</v>
      </c>
      <c r="B19" t="s">
        <v>553</v>
      </c>
      <c r="C19" t="s">
        <v>4</v>
      </c>
      <c r="D19" t="s">
        <v>555</v>
      </c>
      <c r="E19" t="s">
        <v>36</v>
      </c>
      <c r="G19" t="s">
        <v>394</v>
      </c>
      <c r="H19" t="str">
        <f t="shared" ref="H19:H20" si="2">CONCATENATE("{'tag_name': '",D19, "', 'register_type': '",G19, "', 'register_number': ",A19, "},")</f>
        <v>{'tag_name': 'Pump.Start', 'register_type': 'co', 'register_number': 18},</v>
      </c>
    </row>
    <row r="20" spans="1:8" x14ac:dyDescent="0.2">
      <c r="A20">
        <f t="shared" si="1"/>
        <v>19</v>
      </c>
      <c r="B20" t="s">
        <v>554</v>
      </c>
      <c r="C20" t="s">
        <v>4</v>
      </c>
      <c r="D20" t="s">
        <v>556</v>
      </c>
      <c r="E20" t="s">
        <v>36</v>
      </c>
      <c r="G20" t="s">
        <v>394</v>
      </c>
      <c r="H20" t="str">
        <f t="shared" si="2"/>
        <v>{'tag_name': 'Pump.Stop', 'register_type': 'co', 'register_number': 19},</v>
      </c>
    </row>
  </sheetData>
  <sortState ref="A2:J28">
    <sortCondition ref="E2:E28"/>
  </sortState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J2" sqref="J2:J3"/>
    </sheetView>
  </sheetViews>
  <sheetFormatPr baseColWidth="10" defaultRowHeight="16" x14ac:dyDescent="0.2"/>
  <cols>
    <col min="1" max="1" width="7.6640625" bestFit="1" customWidth="1"/>
    <col min="2" max="2" width="22.33203125" bestFit="1" customWidth="1"/>
    <col min="3" max="3" width="6.5" bestFit="1" customWidth="1"/>
    <col min="4" max="4" width="21.1640625" bestFit="1" customWidth="1"/>
    <col min="5" max="5" width="5.6640625" bestFit="1" customWidth="1"/>
    <col min="6" max="6" width="10.6640625" bestFit="1" customWidth="1"/>
    <col min="7" max="7" width="11.5" bestFit="1" customWidth="1"/>
    <col min="8" max="8" width="5.83203125" bestFit="1" customWidth="1"/>
    <col min="9" max="9" width="8" bestFit="1" customWidth="1"/>
    <col min="10" max="10" width="67.5" bestFit="1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13</v>
      </c>
      <c r="E1" t="s">
        <v>35</v>
      </c>
      <c r="F1" s="1" t="s">
        <v>384</v>
      </c>
      <c r="G1" s="1" t="s">
        <v>385</v>
      </c>
      <c r="H1" t="s">
        <v>14</v>
      </c>
      <c r="I1" t="s">
        <v>392</v>
      </c>
      <c r="J1" t="s">
        <v>397</v>
      </c>
    </row>
    <row r="2" spans="1:10" x14ac:dyDescent="0.2">
      <c r="A2">
        <v>1</v>
      </c>
      <c r="B2" t="s">
        <v>8</v>
      </c>
      <c r="C2" t="s">
        <v>9</v>
      </c>
      <c r="D2" t="s">
        <v>20</v>
      </c>
      <c r="E2" t="s">
        <v>36</v>
      </c>
      <c r="F2" s="1" t="e">
        <f>VLOOKUP(CONCATENATE(E2,"_",C2),#REF!,2)</f>
        <v>#REF!</v>
      </c>
      <c r="G2" s="1" t="e">
        <f>VLOOKUP(CONCATENATE(E2,"_",C2),#REF!,3)</f>
        <v>#REF!</v>
      </c>
      <c r="I2" t="s">
        <v>393</v>
      </c>
      <c r="J2" t="str">
        <f>CONCATENATE("{'tag_name': '",D2, "', 'register_type': '",I2, "', 'register_number': ",A2, "},")</f>
        <v>{'tag_name': 'Inclinometer_Calibrating', 'register_type': 'di', 'register_number': 1},</v>
      </c>
    </row>
    <row r="3" spans="1:10" x14ac:dyDescent="0.2">
      <c r="A3">
        <f>A2+1</f>
        <v>2</v>
      </c>
      <c r="B3" t="s">
        <v>10</v>
      </c>
      <c r="C3" t="s">
        <v>9</v>
      </c>
      <c r="D3" t="s">
        <v>21</v>
      </c>
      <c r="E3" t="s">
        <v>36</v>
      </c>
      <c r="F3" s="1" t="e">
        <f>VLOOKUP(CONCATENATE(E3,"_",C3),#REF!,2)</f>
        <v>#REF!</v>
      </c>
      <c r="G3" s="1" t="e">
        <f>VLOOKUP(CONCATENATE(E3,"_",C3),#REF!,3)</f>
        <v>#REF!</v>
      </c>
      <c r="I3" t="s">
        <v>393</v>
      </c>
      <c r="J3" t="str">
        <f>CONCATENATE("{'tag_name': '",D3, "', 'register_type': '",I3, "', 'register_number': ",A3, "},")</f>
        <v>{'tag_name': 'Inclinometer_Stale', 'register_type': 'di', 'register_number': 2},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topLeftCell="A113" zoomScale="94" workbookViewId="0">
      <selection activeCell="D117" sqref="D117"/>
    </sheetView>
  </sheetViews>
  <sheetFormatPr baseColWidth="10" defaultRowHeight="16" x14ac:dyDescent="0.2"/>
  <cols>
    <col min="1" max="1" width="7.6640625" customWidth="1"/>
    <col min="2" max="2" width="39.83203125" bestFit="1" customWidth="1"/>
    <col min="3" max="3" width="6.5" style="2" bestFit="1" customWidth="1"/>
    <col min="4" max="4" width="39.5" bestFit="1" customWidth="1"/>
    <col min="5" max="5" width="6.5" style="2" bestFit="1" customWidth="1"/>
    <col min="6" max="6" width="9.5" style="2" bestFit="1" customWidth="1"/>
    <col min="7" max="7" width="28.1640625" bestFit="1" customWidth="1"/>
    <col min="8" max="8" width="8" style="2" bestFit="1" customWidth="1"/>
    <col min="9" max="9" width="117.6640625" bestFit="1" customWidth="1"/>
  </cols>
  <sheetData>
    <row r="1" spans="1:9" x14ac:dyDescent="0.2">
      <c r="A1" t="s">
        <v>0</v>
      </c>
      <c r="B1" t="s">
        <v>1</v>
      </c>
      <c r="C1" s="2" t="s">
        <v>2</v>
      </c>
      <c r="D1" t="s">
        <v>13</v>
      </c>
      <c r="E1" s="2" t="s">
        <v>35</v>
      </c>
      <c r="F1" s="2" t="s">
        <v>424</v>
      </c>
      <c r="G1" t="s">
        <v>14</v>
      </c>
      <c r="H1" s="2" t="s">
        <v>392</v>
      </c>
      <c r="I1" t="s">
        <v>397</v>
      </c>
    </row>
    <row r="2" spans="1:9" x14ac:dyDescent="0.2">
      <c r="A2">
        <v>1</v>
      </c>
      <c r="B2" t="s">
        <v>40</v>
      </c>
      <c r="C2" s="2" t="s">
        <v>9</v>
      </c>
      <c r="D2" t="s">
        <v>41</v>
      </c>
      <c r="E2" s="2" t="s">
        <v>42</v>
      </c>
      <c r="F2" s="2">
        <f>VLOOKUP(E2,'Register Counts'!$A$2:$B$5,2)</f>
        <v>1</v>
      </c>
      <c r="G2" t="s">
        <v>43</v>
      </c>
      <c r="H2" s="2" t="s">
        <v>395</v>
      </c>
      <c r="I2" t="str">
        <f>CONCATENATE("{'tag_name': '",D2, "', 'register_type': '",H2, "', 'register_number': ",A2, "},")</f>
        <v>{'tag_name': '_Firmware_Rev', 'register_type': 'ir', 'register_number': 1},</v>
      </c>
    </row>
    <row r="3" spans="1:9" x14ac:dyDescent="0.2">
      <c r="A3">
        <f t="shared" ref="A3:A34" si="0">A2+F2</f>
        <v>2</v>
      </c>
      <c r="B3" t="s">
        <v>44</v>
      </c>
      <c r="C3" s="2" t="s">
        <v>9</v>
      </c>
      <c r="D3" t="s">
        <v>45</v>
      </c>
      <c r="E3" s="2" t="s">
        <v>42</v>
      </c>
      <c r="F3" s="2">
        <f>VLOOKUP(E3,'Register Counts'!$A$2:$B$5,2)</f>
        <v>1</v>
      </c>
      <c r="G3" t="s">
        <v>46</v>
      </c>
      <c r="H3" s="2" t="s">
        <v>395</v>
      </c>
      <c r="I3" t="str">
        <f t="shared" ref="I3:I66" si="1">CONCATENATE("{'tag_name': '",D3, "', 'register_type': '",H3, "', 'register_number': ",A3, "},")</f>
        <v>{'tag_name': '_Program_Firmware', 'register_type': 'ir', 'register_number': 2},</v>
      </c>
    </row>
    <row r="4" spans="1:9" x14ac:dyDescent="0.2">
      <c r="A4">
        <f t="shared" si="0"/>
        <v>3</v>
      </c>
      <c r="B4" t="s">
        <v>128</v>
      </c>
      <c r="C4" s="2" t="s">
        <v>9</v>
      </c>
      <c r="D4" t="s">
        <v>48</v>
      </c>
      <c r="E4" s="2" t="s">
        <v>50</v>
      </c>
      <c r="F4" s="2">
        <f>VLOOKUP(E4,'Register Counts'!$A$2:$B$5,2)</f>
        <v>1</v>
      </c>
      <c r="G4" t="s">
        <v>51</v>
      </c>
      <c r="H4" s="2" t="s">
        <v>395</v>
      </c>
      <c r="I4" t="str">
        <f t="shared" si="1"/>
        <v>{'tag_name': 'Card_Past[1].Card_Type', 'register_type': 'ir', 'register_number': 3},</v>
      </c>
    </row>
    <row r="5" spans="1:9" x14ac:dyDescent="0.2">
      <c r="A5">
        <f t="shared" si="0"/>
        <v>4</v>
      </c>
      <c r="B5" t="s">
        <v>131</v>
      </c>
      <c r="C5" s="2" t="s">
        <v>9</v>
      </c>
      <c r="D5" t="s">
        <v>54</v>
      </c>
      <c r="E5" s="2" t="s">
        <v>39</v>
      </c>
      <c r="F5" s="2">
        <f>VLOOKUP(E5,'Register Counts'!$A$2:$B$5,2)</f>
        <v>2</v>
      </c>
      <c r="H5" s="2" t="s">
        <v>395</v>
      </c>
      <c r="I5" t="str">
        <f t="shared" si="1"/>
        <v>{'tag_name': 'Card_Past[1].Downhole_AdjustedGrossStroke', 'register_type': 'ir', 'register_number': 4},</v>
      </c>
    </row>
    <row r="6" spans="1:9" x14ac:dyDescent="0.2">
      <c r="A6">
        <f t="shared" si="0"/>
        <v>6</v>
      </c>
      <c r="B6" t="s">
        <v>133</v>
      </c>
      <c r="C6" s="2" t="s">
        <v>9</v>
      </c>
      <c r="D6" t="s">
        <v>391</v>
      </c>
      <c r="E6" s="2" t="s">
        <v>39</v>
      </c>
      <c r="F6" s="2">
        <f>VLOOKUP(E6,'Register Counts'!$A$2:$B$5,2)</f>
        <v>2</v>
      </c>
      <c r="H6" s="2" t="s">
        <v>395</v>
      </c>
      <c r="I6" t="str">
        <f t="shared" si="1"/>
        <v>{'tag_name': 'Card_Past[1].Downhole_FluidLoad', 'register_type': 'ir', 'register_number': 6},</v>
      </c>
    </row>
    <row r="7" spans="1:9" x14ac:dyDescent="0.2">
      <c r="A7">
        <f t="shared" si="0"/>
        <v>8</v>
      </c>
      <c r="B7" t="s">
        <v>130</v>
      </c>
      <c r="C7" s="2" t="s">
        <v>9</v>
      </c>
      <c r="D7" t="s">
        <v>53</v>
      </c>
      <c r="E7" s="2" t="s">
        <v>39</v>
      </c>
      <c r="F7" s="2">
        <f>VLOOKUP(E7,'Register Counts'!$A$2:$B$5,2)</f>
        <v>2</v>
      </c>
      <c r="H7" s="2" t="s">
        <v>395</v>
      </c>
      <c r="I7" t="str">
        <f t="shared" si="1"/>
        <v>{'tag_name': 'Card_Past[1].Downhole_GrossStroke', 'register_type': 'ir', 'register_number': 8},</v>
      </c>
    </row>
    <row r="8" spans="1:9" x14ac:dyDescent="0.2">
      <c r="A8">
        <f t="shared" si="0"/>
        <v>10</v>
      </c>
      <c r="B8" t="s">
        <v>143</v>
      </c>
      <c r="C8" s="2" t="s">
        <v>9</v>
      </c>
      <c r="D8" t="s">
        <v>65</v>
      </c>
      <c r="E8" s="2" t="s">
        <v>39</v>
      </c>
      <c r="F8" s="2">
        <f>VLOOKUP(E8,'Register Counts'!$A$2:$B$5,2)</f>
        <v>2</v>
      </c>
      <c r="H8" s="2" t="s">
        <v>395</v>
      </c>
      <c r="I8" t="str">
        <f t="shared" si="1"/>
        <v>{'tag_name': 'Card_Past[1].Downhole_Max_Load.Load', 'register_type': 'ir', 'register_number': 10},</v>
      </c>
    </row>
    <row r="9" spans="1:9" x14ac:dyDescent="0.2">
      <c r="A9">
        <f t="shared" si="0"/>
        <v>12</v>
      </c>
      <c r="B9" t="s">
        <v>145</v>
      </c>
      <c r="C9" s="2" t="s">
        <v>9</v>
      </c>
      <c r="D9" t="s">
        <v>67</v>
      </c>
      <c r="E9" s="2" t="s">
        <v>39</v>
      </c>
      <c r="F9" s="2">
        <f>VLOOKUP(E9,'Register Counts'!$A$2:$B$5,2)</f>
        <v>2</v>
      </c>
      <c r="H9" s="2" t="s">
        <v>395</v>
      </c>
      <c r="I9" t="str">
        <f t="shared" si="1"/>
        <v>{'tag_name': 'Card_Past[1].Downhole_Max_Position.Position', 'register_type': 'ir', 'register_number': 12},</v>
      </c>
    </row>
    <row r="10" spans="1:9" x14ac:dyDescent="0.2">
      <c r="A10">
        <f t="shared" si="0"/>
        <v>14</v>
      </c>
      <c r="B10" t="s">
        <v>144</v>
      </c>
      <c r="C10" s="2" t="s">
        <v>9</v>
      </c>
      <c r="D10" t="s">
        <v>66</v>
      </c>
      <c r="E10" s="2" t="s">
        <v>39</v>
      </c>
      <c r="F10" s="2">
        <f>VLOOKUP(E10,'Register Counts'!$A$2:$B$5,2)</f>
        <v>2</v>
      </c>
      <c r="H10" s="2" t="s">
        <v>395</v>
      </c>
      <c r="I10" t="str">
        <f t="shared" si="1"/>
        <v>{'tag_name': 'Card_Past[1].Downhole_Min_Load.Load', 'register_type': 'ir', 'register_number': 14},</v>
      </c>
    </row>
    <row r="11" spans="1:9" x14ac:dyDescent="0.2">
      <c r="A11">
        <f t="shared" si="0"/>
        <v>16</v>
      </c>
      <c r="B11" t="s">
        <v>146</v>
      </c>
      <c r="C11" s="2" t="s">
        <v>9</v>
      </c>
      <c r="D11" t="s">
        <v>68</v>
      </c>
      <c r="E11" s="2" t="s">
        <v>39</v>
      </c>
      <c r="F11" s="2">
        <f>VLOOKUP(E11,'Register Counts'!$A$2:$B$5,2)</f>
        <v>2</v>
      </c>
      <c r="H11" s="2" t="s">
        <v>395</v>
      </c>
      <c r="I11" t="str">
        <f t="shared" si="1"/>
        <v>{'tag_name': 'Card_Past[1].Downhole_Min_Position.Position', 'register_type': 'ir', 'register_number': 16},</v>
      </c>
    </row>
    <row r="12" spans="1:9" x14ac:dyDescent="0.2">
      <c r="A12">
        <f t="shared" si="0"/>
        <v>18</v>
      </c>
      <c r="B12" t="s">
        <v>132</v>
      </c>
      <c r="C12" s="2" t="s">
        <v>9</v>
      </c>
      <c r="D12" t="s">
        <v>55</v>
      </c>
      <c r="E12" s="2" t="s">
        <v>39</v>
      </c>
      <c r="F12" s="2">
        <f>VLOOKUP(E12,'Register Counts'!$A$2:$B$5,2)</f>
        <v>2</v>
      </c>
      <c r="H12" s="2" t="s">
        <v>395</v>
      </c>
      <c r="I12" t="str">
        <f t="shared" si="1"/>
        <v>{'tag_name': 'Card_Past[1].Downhole_NetStroke', 'register_type': 'ir', 'register_number': 18},</v>
      </c>
    </row>
    <row r="13" spans="1:9" x14ac:dyDescent="0.2">
      <c r="A13">
        <f t="shared" si="0"/>
        <v>20</v>
      </c>
      <c r="B13" t="s">
        <v>136</v>
      </c>
      <c r="C13" s="2" t="s">
        <v>9</v>
      </c>
      <c r="D13" t="s">
        <v>58</v>
      </c>
      <c r="E13" s="2" t="s">
        <v>39</v>
      </c>
      <c r="F13" s="2">
        <f>VLOOKUP(E13,'Register Counts'!$A$2:$B$5,2)</f>
        <v>2</v>
      </c>
      <c r="H13" s="2" t="s">
        <v>395</v>
      </c>
      <c r="I13" t="str">
        <f t="shared" si="1"/>
        <v>{'tag_name': 'Card_Past[1].Fillage_Percent', 'register_type': 'ir', 'register_number': 20},</v>
      </c>
    </row>
    <row r="14" spans="1:9" x14ac:dyDescent="0.2">
      <c r="A14">
        <f t="shared" si="0"/>
        <v>22</v>
      </c>
      <c r="B14" t="s">
        <v>140</v>
      </c>
      <c r="C14" s="2" t="s">
        <v>9</v>
      </c>
      <c r="D14" t="s">
        <v>62</v>
      </c>
      <c r="E14" s="2" t="s">
        <v>39</v>
      </c>
      <c r="F14" s="2">
        <f>VLOOKUP(E14,'Register Counts'!$A$2:$B$5,2)</f>
        <v>2</v>
      </c>
      <c r="H14" s="2" t="s">
        <v>395</v>
      </c>
      <c r="I14" t="str">
        <f t="shared" si="1"/>
        <v>{'tag_name': 'Card_Past[1].Fluid_Above_Pump', 'register_type': 'ir', 'register_number': 22},</v>
      </c>
    </row>
    <row r="15" spans="1:9" x14ac:dyDescent="0.2">
      <c r="A15">
        <f t="shared" si="0"/>
        <v>24</v>
      </c>
      <c r="B15" t="s">
        <v>142</v>
      </c>
      <c r="C15" s="2" t="s">
        <v>9</v>
      </c>
      <c r="D15" t="s">
        <v>64</v>
      </c>
      <c r="E15" s="2" t="s">
        <v>39</v>
      </c>
      <c r="F15" s="2">
        <f>VLOOKUP(E15,'Register Counts'!$A$2:$B$5,2)</f>
        <v>2</v>
      </c>
      <c r="H15" s="2" t="s">
        <v>395</v>
      </c>
      <c r="I15" t="str">
        <f t="shared" si="1"/>
        <v>{'tag_name': 'Card_Past[1].Fluid_Moved', 'register_type': 'ir', 'register_number': 24},</v>
      </c>
    </row>
    <row r="16" spans="1:9" x14ac:dyDescent="0.2">
      <c r="A16">
        <f t="shared" si="0"/>
        <v>26</v>
      </c>
      <c r="B16" t="s">
        <v>127</v>
      </c>
      <c r="C16" s="2" t="s">
        <v>9</v>
      </c>
      <c r="D16" t="s">
        <v>49</v>
      </c>
      <c r="E16" s="2" t="s">
        <v>47</v>
      </c>
      <c r="F16" s="2">
        <f>VLOOKUP(E16,'Register Counts'!$A$2:$B$5,2)</f>
        <v>1</v>
      </c>
      <c r="H16" s="2" t="s">
        <v>395</v>
      </c>
      <c r="I16" t="str">
        <f t="shared" si="1"/>
        <v>{'tag_name': 'Card_Past[1].ID', 'register_type': 'ir', 'register_number': 26},</v>
      </c>
    </row>
    <row r="17" spans="1:9" x14ac:dyDescent="0.2">
      <c r="A17">
        <f t="shared" si="0"/>
        <v>27</v>
      </c>
      <c r="B17" t="s">
        <v>129</v>
      </c>
      <c r="C17" s="2" t="s">
        <v>9</v>
      </c>
      <c r="D17" t="s">
        <v>52</v>
      </c>
      <c r="E17" s="2" t="s">
        <v>47</v>
      </c>
      <c r="F17" s="2">
        <f>VLOOKUP(E17,'Register Counts'!$A$2:$B$5,2)</f>
        <v>1</v>
      </c>
      <c r="H17" s="2" t="s">
        <v>395</v>
      </c>
      <c r="I17" t="str">
        <f t="shared" si="1"/>
        <v>{'tag_name': 'Card_Past[1].Num_Points', 'register_type': 'ir', 'register_number': 27},</v>
      </c>
    </row>
    <row r="18" spans="1:9" x14ac:dyDescent="0.2">
      <c r="A18">
        <f t="shared" si="0"/>
        <v>28</v>
      </c>
      <c r="B18" t="s">
        <v>137</v>
      </c>
      <c r="C18" s="2" t="s">
        <v>9</v>
      </c>
      <c r="D18" t="s">
        <v>59</v>
      </c>
      <c r="E18" s="2" t="s">
        <v>39</v>
      </c>
      <c r="F18" s="2">
        <f>VLOOKUP(E18,'Register Counts'!$A$2:$B$5,2)</f>
        <v>2</v>
      </c>
      <c r="H18" s="2" t="s">
        <v>395</v>
      </c>
      <c r="I18" t="str">
        <f t="shared" si="1"/>
        <v>{'tag_name': 'Card_Past[1].Polished_Rod_HP', 'register_type': 'ir', 'register_number': 28},</v>
      </c>
    </row>
    <row r="19" spans="1:9" x14ac:dyDescent="0.2">
      <c r="A19">
        <f t="shared" si="0"/>
        <v>30</v>
      </c>
      <c r="B19" t="s">
        <v>138</v>
      </c>
      <c r="C19" s="2" t="s">
        <v>9</v>
      </c>
      <c r="D19" t="s">
        <v>60</v>
      </c>
      <c r="E19" s="2" t="s">
        <v>39</v>
      </c>
      <c r="F19" s="2">
        <f>VLOOKUP(E19,'Register Counts'!$A$2:$B$5,2)</f>
        <v>2</v>
      </c>
      <c r="H19" s="2" t="s">
        <v>395</v>
      </c>
      <c r="I19" t="str">
        <f t="shared" si="1"/>
        <v>{'tag_name': 'Card_Past[1].Pump_HP', 'register_type': 'ir', 'register_number': 30},</v>
      </c>
    </row>
    <row r="20" spans="1:9" x14ac:dyDescent="0.2">
      <c r="A20">
        <f t="shared" si="0"/>
        <v>32</v>
      </c>
      <c r="B20" t="s">
        <v>141</v>
      </c>
      <c r="C20" s="2" t="s">
        <v>9</v>
      </c>
      <c r="D20" t="s">
        <v>63</v>
      </c>
      <c r="E20" s="2" t="s">
        <v>39</v>
      </c>
      <c r="F20" s="2">
        <f>VLOOKUP(E20,'Register Counts'!$A$2:$B$5,2)</f>
        <v>2</v>
      </c>
      <c r="H20" s="2" t="s">
        <v>395</v>
      </c>
      <c r="I20" t="str">
        <f t="shared" si="1"/>
        <v>{'tag_name': 'Card_Past[1].Pump_Intake_Pressure', 'register_type': 'ir', 'register_number': 32},</v>
      </c>
    </row>
    <row r="21" spans="1:9" x14ac:dyDescent="0.2">
      <c r="A21">
        <f t="shared" si="0"/>
        <v>34</v>
      </c>
      <c r="B21" t="s">
        <v>139</v>
      </c>
      <c r="C21" s="2" t="s">
        <v>9</v>
      </c>
      <c r="D21" t="s">
        <v>61</v>
      </c>
      <c r="E21" s="2" t="s">
        <v>39</v>
      </c>
      <c r="F21" s="2">
        <f>VLOOKUP(E21,'Register Counts'!$A$2:$B$5,2)</f>
        <v>2</v>
      </c>
      <c r="H21" s="2" t="s">
        <v>395</v>
      </c>
      <c r="I21" t="str">
        <f t="shared" si="1"/>
        <v>{'tag_name': 'Card_Past[1].SPM', 'register_type': 'ir', 'register_number': 34},</v>
      </c>
    </row>
    <row r="22" spans="1:9" x14ac:dyDescent="0.2">
      <c r="A22">
        <f t="shared" si="0"/>
        <v>36</v>
      </c>
      <c r="B22" t="s">
        <v>147</v>
      </c>
      <c r="C22" s="2" t="s">
        <v>9</v>
      </c>
      <c r="D22" t="s">
        <v>69</v>
      </c>
      <c r="E22" s="2" t="s">
        <v>39</v>
      </c>
      <c r="F22" s="2">
        <f>VLOOKUP(E22,'Register Counts'!$A$2:$B$5,2)</f>
        <v>2</v>
      </c>
      <c r="H22" s="2" t="s">
        <v>395</v>
      </c>
      <c r="I22" t="str">
        <f t="shared" si="1"/>
        <v>{'tag_name': 'Card_Past[1].Surface_Max.Load', 'register_type': 'ir', 'register_number': 36},</v>
      </c>
    </row>
    <row r="23" spans="1:9" x14ac:dyDescent="0.2">
      <c r="A23">
        <f t="shared" si="0"/>
        <v>38</v>
      </c>
      <c r="B23" t="s">
        <v>149</v>
      </c>
      <c r="C23" s="2" t="s">
        <v>9</v>
      </c>
      <c r="D23" t="s">
        <v>71</v>
      </c>
      <c r="E23" s="2" t="s">
        <v>39</v>
      </c>
      <c r="F23" s="2">
        <f>VLOOKUP(E23,'Register Counts'!$A$2:$B$5,2)</f>
        <v>2</v>
      </c>
      <c r="H23" s="2" t="s">
        <v>395</v>
      </c>
      <c r="I23" t="str">
        <f t="shared" si="1"/>
        <v>{'tag_name': 'Card_Past[1].Surface_Max.Position', 'register_type': 'ir', 'register_number': 38},</v>
      </c>
    </row>
    <row r="24" spans="1:9" x14ac:dyDescent="0.2">
      <c r="A24">
        <f t="shared" si="0"/>
        <v>40</v>
      </c>
      <c r="B24" t="s">
        <v>148</v>
      </c>
      <c r="C24" s="2" t="s">
        <v>9</v>
      </c>
      <c r="D24" t="s">
        <v>70</v>
      </c>
      <c r="E24" s="2" t="s">
        <v>39</v>
      </c>
      <c r="F24" s="2">
        <f>VLOOKUP(E24,'Register Counts'!$A$2:$B$5,2)</f>
        <v>2</v>
      </c>
      <c r="H24" s="2" t="s">
        <v>395</v>
      </c>
      <c r="I24" t="str">
        <f t="shared" si="1"/>
        <v>{'tag_name': 'Card_Past[1].Surface_Min.Load', 'register_type': 'ir', 'register_number': 40},</v>
      </c>
    </row>
    <row r="25" spans="1:9" x14ac:dyDescent="0.2">
      <c r="A25">
        <f t="shared" si="0"/>
        <v>42</v>
      </c>
      <c r="B25" t="s">
        <v>150</v>
      </c>
      <c r="C25" s="2" t="s">
        <v>9</v>
      </c>
      <c r="D25" t="s">
        <v>72</v>
      </c>
      <c r="E25" s="2" t="s">
        <v>39</v>
      </c>
      <c r="F25" s="2">
        <f>VLOOKUP(E25,'Register Counts'!$A$2:$B$5,2)</f>
        <v>2</v>
      </c>
      <c r="H25" s="2" t="s">
        <v>395</v>
      </c>
      <c r="I25" t="str">
        <f t="shared" si="1"/>
        <v>{'tag_name': 'Card_Past[1].Surface_Min.Position', 'register_type': 'ir', 'register_number': 42},</v>
      </c>
    </row>
    <row r="26" spans="1:9" x14ac:dyDescent="0.2">
      <c r="A26">
        <f t="shared" si="0"/>
        <v>44</v>
      </c>
      <c r="B26" t="s">
        <v>135</v>
      </c>
      <c r="C26" s="2" t="s">
        <v>9</v>
      </c>
      <c r="D26" t="s">
        <v>57</v>
      </c>
      <c r="E26" s="2" t="s">
        <v>39</v>
      </c>
      <c r="F26" s="2">
        <f>VLOOKUP(E26,'Register Counts'!$A$2:$B$5,2)</f>
        <v>2</v>
      </c>
      <c r="H26" s="2" t="s">
        <v>395</v>
      </c>
      <c r="I26" t="str">
        <f t="shared" si="1"/>
        <v>{'tag_name': 'Card_Past[1].Surface_StrokeLength', 'register_type': 'ir', 'register_number': 44},</v>
      </c>
    </row>
    <row r="27" spans="1:9" x14ac:dyDescent="0.2">
      <c r="A27">
        <f t="shared" si="0"/>
        <v>46</v>
      </c>
      <c r="B27" t="s">
        <v>134</v>
      </c>
      <c r="C27" s="2" t="s">
        <v>9</v>
      </c>
      <c r="D27" t="s">
        <v>56</v>
      </c>
      <c r="E27" s="2" t="s">
        <v>39</v>
      </c>
      <c r="F27" s="2">
        <f>VLOOKUP(E27,'Register Counts'!$A$2:$B$5,2)</f>
        <v>2</v>
      </c>
      <c r="H27" s="2" t="s">
        <v>395</v>
      </c>
      <c r="I27" t="str">
        <f t="shared" si="1"/>
        <v>{'tag_name': 'Card_Past[1].Tubing_Movement', 'register_type': 'ir', 'register_number': 46},</v>
      </c>
    </row>
    <row r="28" spans="1:9" x14ac:dyDescent="0.2">
      <c r="A28">
        <f t="shared" si="0"/>
        <v>48</v>
      </c>
      <c r="B28" t="s">
        <v>232</v>
      </c>
      <c r="C28" s="2" t="s">
        <v>9</v>
      </c>
      <c r="D28" t="s">
        <v>260</v>
      </c>
      <c r="E28" s="2" t="s">
        <v>50</v>
      </c>
      <c r="F28" s="2">
        <f>VLOOKUP(E28,'Register Counts'!$A$2:$B$5,2)</f>
        <v>1</v>
      </c>
      <c r="G28" t="s">
        <v>51</v>
      </c>
      <c r="H28" s="2" t="s">
        <v>395</v>
      </c>
      <c r="I28" t="str">
        <f t="shared" si="1"/>
        <v>{'tag_name': 'Card_Past[2].Card_Type', 'register_type': 'ir', 'register_number': 48},</v>
      </c>
    </row>
    <row r="29" spans="1:9" x14ac:dyDescent="0.2">
      <c r="A29">
        <f t="shared" si="0"/>
        <v>49</v>
      </c>
      <c r="B29" t="s">
        <v>235</v>
      </c>
      <c r="C29" s="2" t="s">
        <v>9</v>
      </c>
      <c r="D29" t="s">
        <v>263</v>
      </c>
      <c r="E29" s="2" t="s">
        <v>39</v>
      </c>
      <c r="F29" s="2">
        <f>VLOOKUP(E29,'Register Counts'!$A$2:$B$5,2)</f>
        <v>2</v>
      </c>
      <c r="H29" s="2" t="s">
        <v>395</v>
      </c>
      <c r="I29" t="str">
        <f t="shared" si="1"/>
        <v>{'tag_name': 'Card_Past[2].Downhole_AdjustedGrossStroke', 'register_type': 'ir', 'register_number': 49},</v>
      </c>
    </row>
    <row r="30" spans="1:9" x14ac:dyDescent="0.2">
      <c r="A30">
        <f t="shared" si="0"/>
        <v>51</v>
      </c>
      <c r="B30" t="s">
        <v>237</v>
      </c>
      <c r="C30" s="2" t="s">
        <v>9</v>
      </c>
      <c r="D30" t="s">
        <v>390</v>
      </c>
      <c r="E30" s="2" t="s">
        <v>39</v>
      </c>
      <c r="F30" s="2">
        <f>VLOOKUP(E30,'Register Counts'!$A$2:$B$5,2)</f>
        <v>2</v>
      </c>
      <c r="H30" s="2" t="s">
        <v>395</v>
      </c>
      <c r="I30" t="str">
        <f t="shared" si="1"/>
        <v>{'tag_name': 'Card_Past[2].Downhole_FluidLoad', 'register_type': 'ir', 'register_number': 51},</v>
      </c>
    </row>
    <row r="31" spans="1:9" x14ac:dyDescent="0.2">
      <c r="A31">
        <f t="shared" si="0"/>
        <v>53</v>
      </c>
      <c r="B31" t="s">
        <v>234</v>
      </c>
      <c r="C31" s="2" t="s">
        <v>9</v>
      </c>
      <c r="D31" t="s">
        <v>262</v>
      </c>
      <c r="E31" s="2" t="s">
        <v>39</v>
      </c>
      <c r="F31" s="2">
        <f>VLOOKUP(E31,'Register Counts'!$A$2:$B$5,2)</f>
        <v>2</v>
      </c>
      <c r="H31" s="2" t="s">
        <v>395</v>
      </c>
      <c r="I31" t="str">
        <f t="shared" si="1"/>
        <v>{'tag_name': 'Card_Past[2].Downhole_GrossStroke', 'register_type': 'ir', 'register_number': 53},</v>
      </c>
    </row>
    <row r="32" spans="1:9" x14ac:dyDescent="0.2">
      <c r="A32">
        <f t="shared" si="0"/>
        <v>55</v>
      </c>
      <c r="B32" t="s">
        <v>247</v>
      </c>
      <c r="C32" s="2" t="s">
        <v>9</v>
      </c>
      <c r="D32" t="s">
        <v>274</v>
      </c>
      <c r="E32" s="2" t="s">
        <v>39</v>
      </c>
      <c r="F32" s="2">
        <f>VLOOKUP(E32,'Register Counts'!$A$2:$B$5,2)</f>
        <v>2</v>
      </c>
      <c r="H32" s="2" t="s">
        <v>395</v>
      </c>
      <c r="I32" t="str">
        <f t="shared" si="1"/>
        <v>{'tag_name': 'Card_Past[2].Downhole_Max_Load.Load', 'register_type': 'ir', 'register_number': 55},</v>
      </c>
    </row>
    <row r="33" spans="1:9" x14ac:dyDescent="0.2">
      <c r="A33">
        <f t="shared" si="0"/>
        <v>57</v>
      </c>
      <c r="B33" t="s">
        <v>249</v>
      </c>
      <c r="C33" s="2" t="s">
        <v>9</v>
      </c>
      <c r="D33" t="s">
        <v>276</v>
      </c>
      <c r="E33" s="2" t="s">
        <v>39</v>
      </c>
      <c r="F33" s="2">
        <f>VLOOKUP(E33,'Register Counts'!$A$2:$B$5,2)</f>
        <v>2</v>
      </c>
      <c r="H33" s="2" t="s">
        <v>395</v>
      </c>
      <c r="I33" t="str">
        <f t="shared" si="1"/>
        <v>{'tag_name': 'Card_Past[2].Downhole_Max_Position.Position', 'register_type': 'ir', 'register_number': 57},</v>
      </c>
    </row>
    <row r="34" spans="1:9" x14ac:dyDescent="0.2">
      <c r="A34">
        <f t="shared" si="0"/>
        <v>59</v>
      </c>
      <c r="B34" t="s">
        <v>248</v>
      </c>
      <c r="C34" s="2" t="s">
        <v>9</v>
      </c>
      <c r="D34" t="s">
        <v>275</v>
      </c>
      <c r="E34" s="2" t="s">
        <v>39</v>
      </c>
      <c r="F34" s="2">
        <f>VLOOKUP(E34,'Register Counts'!$A$2:$B$5,2)</f>
        <v>2</v>
      </c>
      <c r="H34" s="2" t="s">
        <v>395</v>
      </c>
      <c r="I34" t="str">
        <f t="shared" si="1"/>
        <v>{'tag_name': 'Card_Past[2].Downhole_Min_Load.Load', 'register_type': 'ir', 'register_number': 59},</v>
      </c>
    </row>
    <row r="35" spans="1:9" x14ac:dyDescent="0.2">
      <c r="A35">
        <f t="shared" ref="A35:A66" si="2">A34+F34</f>
        <v>61</v>
      </c>
      <c r="B35" t="s">
        <v>250</v>
      </c>
      <c r="C35" s="2" t="s">
        <v>9</v>
      </c>
      <c r="D35" t="s">
        <v>277</v>
      </c>
      <c r="E35" s="2" t="s">
        <v>39</v>
      </c>
      <c r="F35" s="2">
        <f>VLOOKUP(E35,'Register Counts'!$A$2:$B$5,2)</f>
        <v>2</v>
      </c>
      <c r="H35" s="2" t="s">
        <v>395</v>
      </c>
      <c r="I35" t="str">
        <f t="shared" si="1"/>
        <v>{'tag_name': 'Card_Past[2].Downhole_Min_Position.Position', 'register_type': 'ir', 'register_number': 61},</v>
      </c>
    </row>
    <row r="36" spans="1:9" x14ac:dyDescent="0.2">
      <c r="A36">
        <f t="shared" si="2"/>
        <v>63</v>
      </c>
      <c r="B36" t="s">
        <v>236</v>
      </c>
      <c r="C36" s="2" t="s">
        <v>9</v>
      </c>
      <c r="D36" t="s">
        <v>264</v>
      </c>
      <c r="E36" s="2" t="s">
        <v>39</v>
      </c>
      <c r="F36" s="2">
        <f>VLOOKUP(E36,'Register Counts'!$A$2:$B$5,2)</f>
        <v>2</v>
      </c>
      <c r="H36" s="2" t="s">
        <v>395</v>
      </c>
      <c r="I36" t="str">
        <f t="shared" si="1"/>
        <v>{'tag_name': 'Card_Past[2].Downhole_NetStroke', 'register_type': 'ir', 'register_number': 63},</v>
      </c>
    </row>
    <row r="37" spans="1:9" x14ac:dyDescent="0.2">
      <c r="A37">
        <f t="shared" si="2"/>
        <v>65</v>
      </c>
      <c r="B37" t="s">
        <v>240</v>
      </c>
      <c r="C37" s="2" t="s">
        <v>9</v>
      </c>
      <c r="D37" t="s">
        <v>267</v>
      </c>
      <c r="E37" s="2" t="s">
        <v>39</v>
      </c>
      <c r="F37" s="2">
        <f>VLOOKUP(E37,'Register Counts'!$A$2:$B$5,2)</f>
        <v>2</v>
      </c>
      <c r="H37" s="2" t="s">
        <v>395</v>
      </c>
      <c r="I37" t="str">
        <f t="shared" si="1"/>
        <v>{'tag_name': 'Card_Past[2].Fillage_Percent', 'register_type': 'ir', 'register_number': 65},</v>
      </c>
    </row>
    <row r="38" spans="1:9" x14ac:dyDescent="0.2">
      <c r="A38">
        <f t="shared" si="2"/>
        <v>67</v>
      </c>
      <c r="B38" t="s">
        <v>244</v>
      </c>
      <c r="C38" s="2" t="s">
        <v>9</v>
      </c>
      <c r="D38" t="s">
        <v>271</v>
      </c>
      <c r="E38" s="2" t="s">
        <v>39</v>
      </c>
      <c r="F38" s="2">
        <f>VLOOKUP(E38,'Register Counts'!$A$2:$B$5,2)</f>
        <v>2</v>
      </c>
      <c r="H38" s="2" t="s">
        <v>395</v>
      </c>
      <c r="I38" t="str">
        <f t="shared" si="1"/>
        <v>{'tag_name': 'Card_Past[2].Fluid_Above_Pump', 'register_type': 'ir', 'register_number': 67},</v>
      </c>
    </row>
    <row r="39" spans="1:9" x14ac:dyDescent="0.2">
      <c r="A39">
        <f t="shared" si="2"/>
        <v>69</v>
      </c>
      <c r="B39" t="s">
        <v>246</v>
      </c>
      <c r="C39" s="2" t="s">
        <v>9</v>
      </c>
      <c r="D39" t="s">
        <v>273</v>
      </c>
      <c r="E39" s="2" t="s">
        <v>39</v>
      </c>
      <c r="F39" s="2">
        <f>VLOOKUP(E39,'Register Counts'!$A$2:$B$5,2)</f>
        <v>2</v>
      </c>
      <c r="H39" s="2" t="s">
        <v>395</v>
      </c>
      <c r="I39" t="str">
        <f t="shared" si="1"/>
        <v>{'tag_name': 'Card_Past[2].Fluid_Moved', 'register_type': 'ir', 'register_number': 69},</v>
      </c>
    </row>
    <row r="40" spans="1:9" x14ac:dyDescent="0.2">
      <c r="A40">
        <f t="shared" si="2"/>
        <v>71</v>
      </c>
      <c r="B40" t="s">
        <v>231</v>
      </c>
      <c r="C40" s="2" t="s">
        <v>9</v>
      </c>
      <c r="D40" t="s">
        <v>259</v>
      </c>
      <c r="E40" s="2" t="s">
        <v>47</v>
      </c>
      <c r="F40" s="2">
        <f>VLOOKUP(E40,'Register Counts'!$A$2:$B$5,2)</f>
        <v>1</v>
      </c>
      <c r="H40" s="2" t="s">
        <v>395</v>
      </c>
      <c r="I40" t="str">
        <f t="shared" si="1"/>
        <v>{'tag_name': 'Card_Past[2].ID', 'register_type': 'ir', 'register_number': 71},</v>
      </c>
    </row>
    <row r="41" spans="1:9" x14ac:dyDescent="0.2">
      <c r="A41">
        <f t="shared" si="2"/>
        <v>72</v>
      </c>
      <c r="B41" t="s">
        <v>233</v>
      </c>
      <c r="C41" s="2" t="s">
        <v>9</v>
      </c>
      <c r="D41" t="s">
        <v>261</v>
      </c>
      <c r="E41" s="2" t="s">
        <v>47</v>
      </c>
      <c r="F41" s="2">
        <f>VLOOKUP(E41,'Register Counts'!$A$2:$B$5,2)</f>
        <v>1</v>
      </c>
      <c r="H41" s="2" t="s">
        <v>395</v>
      </c>
      <c r="I41" t="str">
        <f t="shared" si="1"/>
        <v>{'tag_name': 'Card_Past[2].Num_Points', 'register_type': 'ir', 'register_number': 72},</v>
      </c>
    </row>
    <row r="42" spans="1:9" x14ac:dyDescent="0.2">
      <c r="A42">
        <f t="shared" si="2"/>
        <v>73</v>
      </c>
      <c r="B42" t="s">
        <v>241</v>
      </c>
      <c r="C42" s="2" t="s">
        <v>9</v>
      </c>
      <c r="D42" t="s">
        <v>268</v>
      </c>
      <c r="E42" s="2" t="s">
        <v>39</v>
      </c>
      <c r="F42" s="2">
        <f>VLOOKUP(E42,'Register Counts'!$A$2:$B$5,2)</f>
        <v>2</v>
      </c>
      <c r="H42" s="2" t="s">
        <v>395</v>
      </c>
      <c r="I42" t="str">
        <f t="shared" si="1"/>
        <v>{'tag_name': 'Card_Past[2].Polished_Rod_HP', 'register_type': 'ir', 'register_number': 73},</v>
      </c>
    </row>
    <row r="43" spans="1:9" x14ac:dyDescent="0.2">
      <c r="A43">
        <f t="shared" si="2"/>
        <v>75</v>
      </c>
      <c r="B43" t="s">
        <v>242</v>
      </c>
      <c r="C43" s="2" t="s">
        <v>9</v>
      </c>
      <c r="D43" t="s">
        <v>269</v>
      </c>
      <c r="E43" s="2" t="s">
        <v>39</v>
      </c>
      <c r="F43" s="2">
        <f>VLOOKUP(E43,'Register Counts'!$A$2:$B$5,2)</f>
        <v>2</v>
      </c>
      <c r="H43" s="2" t="s">
        <v>395</v>
      </c>
      <c r="I43" t="str">
        <f t="shared" si="1"/>
        <v>{'tag_name': 'Card_Past[2].Pump_HP', 'register_type': 'ir', 'register_number': 75},</v>
      </c>
    </row>
    <row r="44" spans="1:9" x14ac:dyDescent="0.2">
      <c r="A44">
        <f t="shared" si="2"/>
        <v>77</v>
      </c>
      <c r="B44" t="s">
        <v>245</v>
      </c>
      <c r="C44" s="2" t="s">
        <v>9</v>
      </c>
      <c r="D44" t="s">
        <v>272</v>
      </c>
      <c r="E44" s="2" t="s">
        <v>39</v>
      </c>
      <c r="F44" s="2">
        <f>VLOOKUP(E44,'Register Counts'!$A$2:$B$5,2)</f>
        <v>2</v>
      </c>
      <c r="H44" s="2" t="s">
        <v>395</v>
      </c>
      <c r="I44" t="str">
        <f t="shared" si="1"/>
        <v>{'tag_name': 'Card_Past[2].Pump_Intake_Pressure', 'register_type': 'ir', 'register_number': 77},</v>
      </c>
    </row>
    <row r="45" spans="1:9" x14ac:dyDescent="0.2">
      <c r="A45">
        <f t="shared" si="2"/>
        <v>79</v>
      </c>
      <c r="B45" t="s">
        <v>243</v>
      </c>
      <c r="C45" s="2" t="s">
        <v>9</v>
      </c>
      <c r="D45" t="s">
        <v>270</v>
      </c>
      <c r="E45" s="2" t="s">
        <v>39</v>
      </c>
      <c r="F45" s="2">
        <f>VLOOKUP(E45,'Register Counts'!$A$2:$B$5,2)</f>
        <v>2</v>
      </c>
      <c r="H45" s="2" t="s">
        <v>395</v>
      </c>
      <c r="I45" t="str">
        <f t="shared" si="1"/>
        <v>{'tag_name': 'Card_Past[2].SPM', 'register_type': 'ir', 'register_number': 79},</v>
      </c>
    </row>
    <row r="46" spans="1:9" x14ac:dyDescent="0.2">
      <c r="A46">
        <f t="shared" si="2"/>
        <v>81</v>
      </c>
      <c r="B46" t="s">
        <v>251</v>
      </c>
      <c r="C46" s="2" t="s">
        <v>9</v>
      </c>
      <c r="D46" t="s">
        <v>278</v>
      </c>
      <c r="E46" s="2" t="s">
        <v>39</v>
      </c>
      <c r="F46" s="2">
        <f>VLOOKUP(E46,'Register Counts'!$A$2:$B$5,2)</f>
        <v>2</v>
      </c>
      <c r="H46" s="2" t="s">
        <v>395</v>
      </c>
      <c r="I46" t="str">
        <f t="shared" si="1"/>
        <v>{'tag_name': 'Card_Past[2].Surface_Max.Load', 'register_type': 'ir', 'register_number': 81},</v>
      </c>
    </row>
    <row r="47" spans="1:9" x14ac:dyDescent="0.2">
      <c r="A47">
        <f t="shared" si="2"/>
        <v>83</v>
      </c>
      <c r="B47" t="s">
        <v>253</v>
      </c>
      <c r="C47" s="2" t="s">
        <v>9</v>
      </c>
      <c r="D47" t="s">
        <v>280</v>
      </c>
      <c r="E47" s="2" t="s">
        <v>39</v>
      </c>
      <c r="F47" s="2">
        <f>VLOOKUP(E47,'Register Counts'!$A$2:$B$5,2)</f>
        <v>2</v>
      </c>
      <c r="H47" s="2" t="s">
        <v>395</v>
      </c>
      <c r="I47" t="str">
        <f t="shared" si="1"/>
        <v>{'tag_name': 'Card_Past[2].Surface_Max.Position', 'register_type': 'ir', 'register_number': 83},</v>
      </c>
    </row>
    <row r="48" spans="1:9" x14ac:dyDescent="0.2">
      <c r="A48">
        <f t="shared" si="2"/>
        <v>85</v>
      </c>
      <c r="B48" t="s">
        <v>252</v>
      </c>
      <c r="C48" s="2" t="s">
        <v>9</v>
      </c>
      <c r="D48" t="s">
        <v>279</v>
      </c>
      <c r="E48" s="2" t="s">
        <v>39</v>
      </c>
      <c r="F48" s="2">
        <f>VLOOKUP(E48,'Register Counts'!$A$2:$B$5,2)</f>
        <v>2</v>
      </c>
      <c r="H48" s="2" t="s">
        <v>395</v>
      </c>
      <c r="I48" t="str">
        <f t="shared" si="1"/>
        <v>{'tag_name': 'Card_Past[2].Surface_Min.Load', 'register_type': 'ir', 'register_number': 85},</v>
      </c>
    </row>
    <row r="49" spans="1:9" x14ac:dyDescent="0.2">
      <c r="A49">
        <f t="shared" si="2"/>
        <v>87</v>
      </c>
      <c r="B49" t="s">
        <v>254</v>
      </c>
      <c r="C49" s="2" t="s">
        <v>9</v>
      </c>
      <c r="D49" t="s">
        <v>281</v>
      </c>
      <c r="E49" s="2" t="s">
        <v>39</v>
      </c>
      <c r="F49" s="2">
        <f>VLOOKUP(E49,'Register Counts'!$A$2:$B$5,2)</f>
        <v>2</v>
      </c>
      <c r="H49" s="2" t="s">
        <v>395</v>
      </c>
      <c r="I49" t="str">
        <f t="shared" si="1"/>
        <v>{'tag_name': 'Card_Past[2].Surface_Min.Position', 'register_type': 'ir', 'register_number': 87},</v>
      </c>
    </row>
    <row r="50" spans="1:9" x14ac:dyDescent="0.2">
      <c r="A50">
        <f t="shared" si="2"/>
        <v>89</v>
      </c>
      <c r="B50" t="s">
        <v>239</v>
      </c>
      <c r="C50" s="2" t="s">
        <v>9</v>
      </c>
      <c r="D50" t="s">
        <v>266</v>
      </c>
      <c r="E50" s="2" t="s">
        <v>39</v>
      </c>
      <c r="F50" s="2">
        <f>VLOOKUP(E50,'Register Counts'!$A$2:$B$5,2)</f>
        <v>2</v>
      </c>
      <c r="H50" s="2" t="s">
        <v>395</v>
      </c>
      <c r="I50" t="str">
        <f t="shared" si="1"/>
        <v>{'tag_name': 'Card_Past[2].Surface_StrokeLength', 'register_type': 'ir', 'register_number': 89},</v>
      </c>
    </row>
    <row r="51" spans="1:9" x14ac:dyDescent="0.2">
      <c r="A51">
        <f t="shared" si="2"/>
        <v>91</v>
      </c>
      <c r="B51" t="s">
        <v>238</v>
      </c>
      <c r="C51" s="2" t="s">
        <v>9</v>
      </c>
      <c r="D51" t="s">
        <v>265</v>
      </c>
      <c r="E51" s="2" t="s">
        <v>39</v>
      </c>
      <c r="F51" s="2">
        <f>VLOOKUP(E51,'Register Counts'!$A$2:$B$5,2)</f>
        <v>2</v>
      </c>
      <c r="H51" s="2" t="s">
        <v>395</v>
      </c>
      <c r="I51" t="str">
        <f t="shared" si="1"/>
        <v>{'tag_name': 'Card_Past[2].Tubing_Movement', 'register_type': 'ir', 'register_number': 91},</v>
      </c>
    </row>
    <row r="52" spans="1:9" x14ac:dyDescent="0.2">
      <c r="A52">
        <f t="shared" si="2"/>
        <v>93</v>
      </c>
      <c r="B52" t="s">
        <v>306</v>
      </c>
      <c r="C52" s="2" t="s">
        <v>9</v>
      </c>
      <c r="D52" t="s">
        <v>283</v>
      </c>
      <c r="E52" s="2" t="s">
        <v>50</v>
      </c>
      <c r="F52" s="2">
        <f>VLOOKUP(E52,'Register Counts'!$A$2:$B$5,2)</f>
        <v>1</v>
      </c>
      <c r="G52" t="s">
        <v>51</v>
      </c>
      <c r="H52" s="2" t="s">
        <v>395</v>
      </c>
      <c r="I52" t="str">
        <f t="shared" si="1"/>
        <v>{'tag_name': 'Card_Past[3].Card_Type', 'register_type': 'ir', 'register_number': 93},</v>
      </c>
    </row>
    <row r="53" spans="1:9" x14ac:dyDescent="0.2">
      <c r="A53">
        <f t="shared" si="2"/>
        <v>94</v>
      </c>
      <c r="B53" t="s">
        <v>309</v>
      </c>
      <c r="C53" s="2" t="s">
        <v>9</v>
      </c>
      <c r="D53" t="s">
        <v>286</v>
      </c>
      <c r="E53" s="2" t="s">
        <v>39</v>
      </c>
      <c r="F53" s="2">
        <f>VLOOKUP(E53,'Register Counts'!$A$2:$B$5,2)</f>
        <v>2</v>
      </c>
      <c r="H53" s="2" t="s">
        <v>395</v>
      </c>
      <c r="I53" t="str">
        <f t="shared" si="1"/>
        <v>{'tag_name': 'Card_Past[3].Downhole_AdjustedGrossStroke', 'register_type': 'ir', 'register_number': 94},</v>
      </c>
    </row>
    <row r="54" spans="1:9" x14ac:dyDescent="0.2">
      <c r="A54">
        <f t="shared" si="2"/>
        <v>96</v>
      </c>
      <c r="B54" t="s">
        <v>311</v>
      </c>
      <c r="C54" s="2" t="s">
        <v>9</v>
      </c>
      <c r="D54" t="s">
        <v>389</v>
      </c>
      <c r="E54" s="2" t="s">
        <v>39</v>
      </c>
      <c r="F54" s="2">
        <f>VLOOKUP(E54,'Register Counts'!$A$2:$B$5,2)</f>
        <v>2</v>
      </c>
      <c r="H54" s="2" t="s">
        <v>395</v>
      </c>
      <c r="I54" t="str">
        <f t="shared" si="1"/>
        <v>{'tag_name': 'Card_Past[3].Downhole_FluidLoad', 'register_type': 'ir', 'register_number': 96},</v>
      </c>
    </row>
    <row r="55" spans="1:9" x14ac:dyDescent="0.2">
      <c r="A55">
        <f t="shared" si="2"/>
        <v>98</v>
      </c>
      <c r="B55" t="s">
        <v>308</v>
      </c>
      <c r="C55" s="2" t="s">
        <v>9</v>
      </c>
      <c r="D55" t="s">
        <v>285</v>
      </c>
      <c r="E55" s="2" t="s">
        <v>39</v>
      </c>
      <c r="F55" s="2">
        <f>VLOOKUP(E55,'Register Counts'!$A$2:$B$5,2)</f>
        <v>2</v>
      </c>
      <c r="H55" s="2" t="s">
        <v>395</v>
      </c>
      <c r="I55" t="str">
        <f t="shared" si="1"/>
        <v>{'tag_name': 'Card_Past[3].Downhole_GrossStroke', 'register_type': 'ir', 'register_number': 98},</v>
      </c>
    </row>
    <row r="56" spans="1:9" x14ac:dyDescent="0.2">
      <c r="A56">
        <f t="shared" si="2"/>
        <v>100</v>
      </c>
      <c r="B56" t="s">
        <v>321</v>
      </c>
      <c r="C56" s="2" t="s">
        <v>9</v>
      </c>
      <c r="D56" t="s">
        <v>297</v>
      </c>
      <c r="E56" s="2" t="s">
        <v>39</v>
      </c>
      <c r="F56" s="2">
        <f>VLOOKUP(E56,'Register Counts'!$A$2:$B$5,2)</f>
        <v>2</v>
      </c>
      <c r="H56" s="2" t="s">
        <v>395</v>
      </c>
      <c r="I56" t="str">
        <f t="shared" si="1"/>
        <v>{'tag_name': 'Card_Past[3].Downhole_Max_Load.Load', 'register_type': 'ir', 'register_number': 100},</v>
      </c>
    </row>
    <row r="57" spans="1:9" x14ac:dyDescent="0.2">
      <c r="A57">
        <f t="shared" si="2"/>
        <v>102</v>
      </c>
      <c r="B57" t="s">
        <v>323</v>
      </c>
      <c r="C57" s="2" t="s">
        <v>9</v>
      </c>
      <c r="D57" t="s">
        <v>299</v>
      </c>
      <c r="E57" s="2" t="s">
        <v>39</v>
      </c>
      <c r="F57" s="2">
        <f>VLOOKUP(E57,'Register Counts'!$A$2:$B$5,2)</f>
        <v>2</v>
      </c>
      <c r="H57" s="2" t="s">
        <v>395</v>
      </c>
      <c r="I57" t="str">
        <f t="shared" si="1"/>
        <v>{'tag_name': 'Card_Past[3].Downhole_Max_Position.Position', 'register_type': 'ir', 'register_number': 102},</v>
      </c>
    </row>
    <row r="58" spans="1:9" x14ac:dyDescent="0.2">
      <c r="A58">
        <f t="shared" si="2"/>
        <v>104</v>
      </c>
      <c r="B58" t="s">
        <v>322</v>
      </c>
      <c r="C58" s="2" t="s">
        <v>9</v>
      </c>
      <c r="D58" t="s">
        <v>298</v>
      </c>
      <c r="E58" s="2" t="s">
        <v>39</v>
      </c>
      <c r="F58" s="2">
        <f>VLOOKUP(E58,'Register Counts'!$A$2:$B$5,2)</f>
        <v>2</v>
      </c>
      <c r="H58" s="2" t="s">
        <v>395</v>
      </c>
      <c r="I58" t="str">
        <f t="shared" si="1"/>
        <v>{'tag_name': 'Card_Past[3].Downhole_Min_Load.Load', 'register_type': 'ir', 'register_number': 104},</v>
      </c>
    </row>
    <row r="59" spans="1:9" x14ac:dyDescent="0.2">
      <c r="A59">
        <f t="shared" si="2"/>
        <v>106</v>
      </c>
      <c r="B59" t="s">
        <v>324</v>
      </c>
      <c r="C59" s="2" t="s">
        <v>9</v>
      </c>
      <c r="D59" t="s">
        <v>300</v>
      </c>
      <c r="E59" s="2" t="s">
        <v>39</v>
      </c>
      <c r="F59" s="2">
        <f>VLOOKUP(E59,'Register Counts'!$A$2:$B$5,2)</f>
        <v>2</v>
      </c>
      <c r="H59" s="2" t="s">
        <v>395</v>
      </c>
      <c r="I59" t="str">
        <f t="shared" si="1"/>
        <v>{'tag_name': 'Card_Past[3].Downhole_Min_Position.Position', 'register_type': 'ir', 'register_number': 106},</v>
      </c>
    </row>
    <row r="60" spans="1:9" x14ac:dyDescent="0.2">
      <c r="A60">
        <f t="shared" si="2"/>
        <v>108</v>
      </c>
      <c r="B60" t="s">
        <v>310</v>
      </c>
      <c r="C60" s="2" t="s">
        <v>9</v>
      </c>
      <c r="D60" t="s">
        <v>287</v>
      </c>
      <c r="E60" s="2" t="s">
        <v>39</v>
      </c>
      <c r="F60" s="2">
        <f>VLOOKUP(E60,'Register Counts'!$A$2:$B$5,2)</f>
        <v>2</v>
      </c>
      <c r="H60" s="2" t="s">
        <v>395</v>
      </c>
      <c r="I60" t="str">
        <f t="shared" si="1"/>
        <v>{'tag_name': 'Card_Past[3].Downhole_NetStroke', 'register_type': 'ir', 'register_number': 108},</v>
      </c>
    </row>
    <row r="61" spans="1:9" x14ac:dyDescent="0.2">
      <c r="A61">
        <f t="shared" si="2"/>
        <v>110</v>
      </c>
      <c r="B61" t="s">
        <v>314</v>
      </c>
      <c r="C61" s="2" t="s">
        <v>9</v>
      </c>
      <c r="D61" t="s">
        <v>290</v>
      </c>
      <c r="E61" s="2" t="s">
        <v>39</v>
      </c>
      <c r="F61" s="2">
        <f>VLOOKUP(E61,'Register Counts'!$A$2:$B$5,2)</f>
        <v>2</v>
      </c>
      <c r="H61" s="2" t="s">
        <v>395</v>
      </c>
      <c r="I61" t="str">
        <f t="shared" si="1"/>
        <v>{'tag_name': 'Card_Past[3].Fillage_Percent', 'register_type': 'ir', 'register_number': 110},</v>
      </c>
    </row>
    <row r="62" spans="1:9" x14ac:dyDescent="0.2">
      <c r="A62">
        <f t="shared" si="2"/>
        <v>112</v>
      </c>
      <c r="B62" t="s">
        <v>318</v>
      </c>
      <c r="C62" s="2" t="s">
        <v>9</v>
      </c>
      <c r="D62" t="s">
        <v>294</v>
      </c>
      <c r="E62" s="2" t="s">
        <v>39</v>
      </c>
      <c r="F62" s="2">
        <f>VLOOKUP(E62,'Register Counts'!$A$2:$B$5,2)</f>
        <v>2</v>
      </c>
      <c r="H62" s="2" t="s">
        <v>395</v>
      </c>
      <c r="I62" t="str">
        <f t="shared" si="1"/>
        <v>{'tag_name': 'Card_Past[3].Fluid_Above_Pump', 'register_type': 'ir', 'register_number': 112},</v>
      </c>
    </row>
    <row r="63" spans="1:9" x14ac:dyDescent="0.2">
      <c r="A63">
        <f t="shared" si="2"/>
        <v>114</v>
      </c>
      <c r="B63" t="s">
        <v>320</v>
      </c>
      <c r="C63" s="2" t="s">
        <v>9</v>
      </c>
      <c r="D63" t="s">
        <v>296</v>
      </c>
      <c r="E63" s="2" t="s">
        <v>39</v>
      </c>
      <c r="F63" s="2">
        <f>VLOOKUP(E63,'Register Counts'!$A$2:$B$5,2)</f>
        <v>2</v>
      </c>
      <c r="H63" s="2" t="s">
        <v>395</v>
      </c>
      <c r="I63" t="str">
        <f t="shared" si="1"/>
        <v>{'tag_name': 'Card_Past[3].Fluid_Moved', 'register_type': 'ir', 'register_number': 114},</v>
      </c>
    </row>
    <row r="64" spans="1:9" x14ac:dyDescent="0.2">
      <c r="A64">
        <f t="shared" si="2"/>
        <v>116</v>
      </c>
      <c r="B64" t="s">
        <v>305</v>
      </c>
      <c r="C64" s="2" t="s">
        <v>9</v>
      </c>
      <c r="D64" t="s">
        <v>282</v>
      </c>
      <c r="E64" s="2" t="s">
        <v>47</v>
      </c>
      <c r="F64" s="2">
        <f>VLOOKUP(E64,'Register Counts'!$A$2:$B$5,2)</f>
        <v>1</v>
      </c>
      <c r="H64" s="2" t="s">
        <v>395</v>
      </c>
      <c r="I64" t="str">
        <f t="shared" si="1"/>
        <v>{'tag_name': 'Card_Past[3].ID', 'register_type': 'ir', 'register_number': 116},</v>
      </c>
    </row>
    <row r="65" spans="1:9" x14ac:dyDescent="0.2">
      <c r="A65">
        <f t="shared" si="2"/>
        <v>117</v>
      </c>
      <c r="B65" t="s">
        <v>307</v>
      </c>
      <c r="C65" s="2" t="s">
        <v>9</v>
      </c>
      <c r="D65" t="s">
        <v>284</v>
      </c>
      <c r="E65" s="2" t="s">
        <v>47</v>
      </c>
      <c r="F65" s="2">
        <f>VLOOKUP(E65,'Register Counts'!$A$2:$B$5,2)</f>
        <v>1</v>
      </c>
      <c r="H65" s="2" t="s">
        <v>395</v>
      </c>
      <c r="I65" t="str">
        <f t="shared" si="1"/>
        <v>{'tag_name': 'Card_Past[3].Num_Points', 'register_type': 'ir', 'register_number': 117},</v>
      </c>
    </row>
    <row r="66" spans="1:9" x14ac:dyDescent="0.2">
      <c r="A66">
        <f t="shared" si="2"/>
        <v>118</v>
      </c>
      <c r="B66" t="s">
        <v>315</v>
      </c>
      <c r="C66" s="2" t="s">
        <v>9</v>
      </c>
      <c r="D66" t="s">
        <v>291</v>
      </c>
      <c r="E66" s="2" t="s">
        <v>39</v>
      </c>
      <c r="F66" s="2">
        <f>VLOOKUP(E66,'Register Counts'!$A$2:$B$5,2)</f>
        <v>2</v>
      </c>
      <c r="H66" s="2" t="s">
        <v>395</v>
      </c>
      <c r="I66" t="str">
        <f t="shared" si="1"/>
        <v>{'tag_name': 'Card_Past[3].Polished_Rod_HP', 'register_type': 'ir', 'register_number': 118},</v>
      </c>
    </row>
    <row r="67" spans="1:9" x14ac:dyDescent="0.2">
      <c r="A67">
        <f t="shared" ref="A67:A98" si="3">A66+F66</f>
        <v>120</v>
      </c>
      <c r="B67" t="s">
        <v>316</v>
      </c>
      <c r="C67" s="2" t="s">
        <v>9</v>
      </c>
      <c r="D67" t="s">
        <v>292</v>
      </c>
      <c r="E67" s="2" t="s">
        <v>39</v>
      </c>
      <c r="F67" s="2">
        <f>VLOOKUP(E67,'Register Counts'!$A$2:$B$5,2)</f>
        <v>2</v>
      </c>
      <c r="H67" s="2" t="s">
        <v>395</v>
      </c>
      <c r="I67" t="str">
        <f t="shared" ref="I67:I132" si="4">CONCATENATE("{'tag_name': '",D67, "', 'register_type': '",H67, "', 'register_number': ",A67, "},")</f>
        <v>{'tag_name': 'Card_Past[3].Pump_HP', 'register_type': 'ir', 'register_number': 120},</v>
      </c>
    </row>
    <row r="68" spans="1:9" x14ac:dyDescent="0.2">
      <c r="A68">
        <f t="shared" si="3"/>
        <v>122</v>
      </c>
      <c r="B68" t="s">
        <v>319</v>
      </c>
      <c r="C68" s="2" t="s">
        <v>9</v>
      </c>
      <c r="D68" t="s">
        <v>295</v>
      </c>
      <c r="E68" s="2" t="s">
        <v>39</v>
      </c>
      <c r="F68" s="2">
        <f>VLOOKUP(E68,'Register Counts'!$A$2:$B$5,2)</f>
        <v>2</v>
      </c>
      <c r="H68" s="2" t="s">
        <v>395</v>
      </c>
      <c r="I68" t="str">
        <f t="shared" si="4"/>
        <v>{'tag_name': 'Card_Past[3].Pump_Intake_Pressure', 'register_type': 'ir', 'register_number': 122},</v>
      </c>
    </row>
    <row r="69" spans="1:9" x14ac:dyDescent="0.2">
      <c r="A69">
        <f t="shared" si="3"/>
        <v>124</v>
      </c>
      <c r="B69" t="s">
        <v>317</v>
      </c>
      <c r="C69" s="2" t="s">
        <v>9</v>
      </c>
      <c r="D69" t="s">
        <v>293</v>
      </c>
      <c r="E69" s="2" t="s">
        <v>39</v>
      </c>
      <c r="F69" s="2">
        <f>VLOOKUP(E69,'Register Counts'!$A$2:$B$5,2)</f>
        <v>2</v>
      </c>
      <c r="H69" s="2" t="s">
        <v>395</v>
      </c>
      <c r="I69" t="str">
        <f t="shared" si="4"/>
        <v>{'tag_name': 'Card_Past[3].SPM', 'register_type': 'ir', 'register_number': 124},</v>
      </c>
    </row>
    <row r="70" spans="1:9" x14ac:dyDescent="0.2">
      <c r="A70">
        <f t="shared" si="3"/>
        <v>126</v>
      </c>
      <c r="B70" t="s">
        <v>325</v>
      </c>
      <c r="C70" s="2" t="s">
        <v>9</v>
      </c>
      <c r="D70" t="s">
        <v>301</v>
      </c>
      <c r="E70" s="2" t="s">
        <v>39</v>
      </c>
      <c r="F70" s="2">
        <f>VLOOKUP(E70,'Register Counts'!$A$2:$B$5,2)</f>
        <v>2</v>
      </c>
      <c r="H70" s="2" t="s">
        <v>395</v>
      </c>
      <c r="I70" t="str">
        <f t="shared" si="4"/>
        <v>{'tag_name': 'Card_Past[3].Surface_Max.Load', 'register_type': 'ir', 'register_number': 126},</v>
      </c>
    </row>
    <row r="71" spans="1:9" x14ac:dyDescent="0.2">
      <c r="A71">
        <f t="shared" si="3"/>
        <v>128</v>
      </c>
      <c r="B71" t="s">
        <v>327</v>
      </c>
      <c r="C71" s="2" t="s">
        <v>9</v>
      </c>
      <c r="D71" t="s">
        <v>303</v>
      </c>
      <c r="E71" s="2" t="s">
        <v>39</v>
      </c>
      <c r="F71" s="2">
        <f>VLOOKUP(E71,'Register Counts'!$A$2:$B$5,2)</f>
        <v>2</v>
      </c>
      <c r="H71" s="2" t="s">
        <v>395</v>
      </c>
      <c r="I71" t="str">
        <f t="shared" si="4"/>
        <v>{'tag_name': 'Card_Past[3].Surface_Max.Position', 'register_type': 'ir', 'register_number': 128},</v>
      </c>
    </row>
    <row r="72" spans="1:9" x14ac:dyDescent="0.2">
      <c r="A72">
        <f t="shared" si="3"/>
        <v>130</v>
      </c>
      <c r="B72" t="s">
        <v>326</v>
      </c>
      <c r="C72" s="2" t="s">
        <v>9</v>
      </c>
      <c r="D72" t="s">
        <v>302</v>
      </c>
      <c r="E72" s="2" t="s">
        <v>39</v>
      </c>
      <c r="F72" s="2">
        <f>VLOOKUP(E72,'Register Counts'!$A$2:$B$5,2)</f>
        <v>2</v>
      </c>
      <c r="H72" s="2" t="s">
        <v>395</v>
      </c>
      <c r="I72" t="str">
        <f t="shared" si="4"/>
        <v>{'tag_name': 'Card_Past[3].Surface_Min.Load', 'register_type': 'ir', 'register_number': 130},</v>
      </c>
    </row>
    <row r="73" spans="1:9" x14ac:dyDescent="0.2">
      <c r="A73">
        <f t="shared" si="3"/>
        <v>132</v>
      </c>
      <c r="B73" t="s">
        <v>328</v>
      </c>
      <c r="C73" s="2" t="s">
        <v>9</v>
      </c>
      <c r="D73" t="s">
        <v>304</v>
      </c>
      <c r="E73" s="2" t="s">
        <v>39</v>
      </c>
      <c r="F73" s="2">
        <f>VLOOKUP(E73,'Register Counts'!$A$2:$B$5,2)</f>
        <v>2</v>
      </c>
      <c r="H73" s="2" t="s">
        <v>395</v>
      </c>
      <c r="I73" t="str">
        <f t="shared" si="4"/>
        <v>{'tag_name': 'Card_Past[3].Surface_Min.Position', 'register_type': 'ir', 'register_number': 132},</v>
      </c>
    </row>
    <row r="74" spans="1:9" x14ac:dyDescent="0.2">
      <c r="A74">
        <f t="shared" si="3"/>
        <v>134</v>
      </c>
      <c r="B74" t="s">
        <v>313</v>
      </c>
      <c r="C74" s="2" t="s">
        <v>9</v>
      </c>
      <c r="D74" t="s">
        <v>289</v>
      </c>
      <c r="E74" s="2" t="s">
        <v>39</v>
      </c>
      <c r="F74" s="2">
        <f>VLOOKUP(E74,'Register Counts'!$A$2:$B$5,2)</f>
        <v>2</v>
      </c>
      <c r="H74" s="2" t="s">
        <v>395</v>
      </c>
      <c r="I74" t="str">
        <f t="shared" si="4"/>
        <v>{'tag_name': 'Card_Past[3].Surface_StrokeLength', 'register_type': 'ir', 'register_number': 134},</v>
      </c>
    </row>
    <row r="75" spans="1:9" x14ac:dyDescent="0.2">
      <c r="A75">
        <f t="shared" si="3"/>
        <v>136</v>
      </c>
      <c r="B75" t="s">
        <v>312</v>
      </c>
      <c r="C75" s="2" t="s">
        <v>9</v>
      </c>
      <c r="D75" t="s">
        <v>288</v>
      </c>
      <c r="E75" s="2" t="s">
        <v>39</v>
      </c>
      <c r="F75" s="2">
        <f>VLOOKUP(E75,'Register Counts'!$A$2:$B$5,2)</f>
        <v>2</v>
      </c>
      <c r="H75" s="2" t="s">
        <v>395</v>
      </c>
      <c r="I75" t="str">
        <f t="shared" si="4"/>
        <v>{'tag_name': 'Card_Past[3].Tubing_Movement', 'register_type': 'ir', 'register_number': 136},</v>
      </c>
    </row>
    <row r="76" spans="1:9" x14ac:dyDescent="0.2">
      <c r="A76">
        <f t="shared" si="3"/>
        <v>138</v>
      </c>
      <c r="B76" t="s">
        <v>334</v>
      </c>
      <c r="C76" s="2" t="s">
        <v>9</v>
      </c>
      <c r="D76" t="s">
        <v>362</v>
      </c>
      <c r="E76" s="2" t="s">
        <v>50</v>
      </c>
      <c r="F76" s="2">
        <f>VLOOKUP(E76,'Register Counts'!$A$2:$B$5,2)</f>
        <v>1</v>
      </c>
      <c r="G76" t="s">
        <v>51</v>
      </c>
      <c r="H76" s="2" t="s">
        <v>395</v>
      </c>
      <c r="I76" t="str">
        <f t="shared" si="4"/>
        <v>{'tag_name': 'Card_Past[4].Card_Type', 'register_type': 'ir', 'register_number': 138},</v>
      </c>
    </row>
    <row r="77" spans="1:9" x14ac:dyDescent="0.2">
      <c r="A77">
        <f t="shared" si="3"/>
        <v>139</v>
      </c>
      <c r="B77" t="s">
        <v>337</v>
      </c>
      <c r="C77" s="2" t="s">
        <v>9</v>
      </c>
      <c r="D77" t="s">
        <v>365</v>
      </c>
      <c r="E77" s="2" t="s">
        <v>39</v>
      </c>
      <c r="F77" s="2">
        <f>VLOOKUP(E77,'Register Counts'!$A$2:$B$5,2)</f>
        <v>2</v>
      </c>
      <c r="H77" s="2" t="s">
        <v>395</v>
      </c>
      <c r="I77" t="str">
        <f t="shared" si="4"/>
        <v>{'tag_name': 'Card_Past[4].Downhole_AdjustedGrossStroke', 'register_type': 'ir', 'register_number': 139},</v>
      </c>
    </row>
    <row r="78" spans="1:9" x14ac:dyDescent="0.2">
      <c r="A78">
        <f t="shared" si="3"/>
        <v>141</v>
      </c>
      <c r="B78" t="s">
        <v>339</v>
      </c>
      <c r="C78" s="2" t="s">
        <v>9</v>
      </c>
      <c r="D78" t="s">
        <v>388</v>
      </c>
      <c r="E78" s="2" t="s">
        <v>39</v>
      </c>
      <c r="F78" s="2">
        <f>VLOOKUP(E78,'Register Counts'!$A$2:$B$5,2)</f>
        <v>2</v>
      </c>
      <c r="H78" s="2" t="s">
        <v>395</v>
      </c>
      <c r="I78" t="str">
        <f t="shared" si="4"/>
        <v>{'tag_name': 'Card_Past[4].Downhole_FluidLoad', 'register_type': 'ir', 'register_number': 141},</v>
      </c>
    </row>
    <row r="79" spans="1:9" x14ac:dyDescent="0.2">
      <c r="A79">
        <f t="shared" si="3"/>
        <v>143</v>
      </c>
      <c r="B79" t="s">
        <v>336</v>
      </c>
      <c r="C79" s="2" t="s">
        <v>9</v>
      </c>
      <c r="D79" t="s">
        <v>364</v>
      </c>
      <c r="E79" s="2" t="s">
        <v>39</v>
      </c>
      <c r="F79" s="2">
        <f>VLOOKUP(E79,'Register Counts'!$A$2:$B$5,2)</f>
        <v>2</v>
      </c>
      <c r="H79" s="2" t="s">
        <v>395</v>
      </c>
      <c r="I79" t="str">
        <f t="shared" si="4"/>
        <v>{'tag_name': 'Card_Past[4].Downhole_GrossStroke', 'register_type': 'ir', 'register_number': 143},</v>
      </c>
    </row>
    <row r="80" spans="1:9" x14ac:dyDescent="0.2">
      <c r="A80">
        <f t="shared" si="3"/>
        <v>145</v>
      </c>
      <c r="B80" t="s">
        <v>349</v>
      </c>
      <c r="C80" s="2" t="s">
        <v>9</v>
      </c>
      <c r="D80" t="s">
        <v>376</v>
      </c>
      <c r="E80" s="2" t="s">
        <v>39</v>
      </c>
      <c r="F80" s="2">
        <f>VLOOKUP(E80,'Register Counts'!$A$2:$B$5,2)</f>
        <v>2</v>
      </c>
      <c r="H80" s="2" t="s">
        <v>395</v>
      </c>
      <c r="I80" t="str">
        <f t="shared" si="4"/>
        <v>{'tag_name': 'Card_Past[4].Downhole_Max_Load.Load', 'register_type': 'ir', 'register_number': 145},</v>
      </c>
    </row>
    <row r="81" spans="1:9" x14ac:dyDescent="0.2">
      <c r="A81">
        <f t="shared" si="3"/>
        <v>147</v>
      </c>
      <c r="B81" t="s">
        <v>351</v>
      </c>
      <c r="C81" s="2" t="s">
        <v>9</v>
      </c>
      <c r="D81" t="s">
        <v>378</v>
      </c>
      <c r="E81" s="2" t="s">
        <v>39</v>
      </c>
      <c r="F81" s="2">
        <f>VLOOKUP(E81,'Register Counts'!$A$2:$B$5,2)</f>
        <v>2</v>
      </c>
      <c r="H81" s="2" t="s">
        <v>395</v>
      </c>
      <c r="I81" t="str">
        <f t="shared" si="4"/>
        <v>{'tag_name': 'Card_Past[4].Downhole_Max_Position.Position', 'register_type': 'ir', 'register_number': 147},</v>
      </c>
    </row>
    <row r="82" spans="1:9" x14ac:dyDescent="0.2">
      <c r="A82">
        <f t="shared" si="3"/>
        <v>149</v>
      </c>
      <c r="B82" t="s">
        <v>350</v>
      </c>
      <c r="C82" s="2" t="s">
        <v>9</v>
      </c>
      <c r="D82" t="s">
        <v>377</v>
      </c>
      <c r="E82" s="2" t="s">
        <v>39</v>
      </c>
      <c r="F82" s="2">
        <f>VLOOKUP(E82,'Register Counts'!$A$2:$B$5,2)</f>
        <v>2</v>
      </c>
      <c r="H82" s="2" t="s">
        <v>395</v>
      </c>
      <c r="I82" t="str">
        <f t="shared" si="4"/>
        <v>{'tag_name': 'Card_Past[4].Downhole_Min_Load.Load', 'register_type': 'ir', 'register_number': 149},</v>
      </c>
    </row>
    <row r="83" spans="1:9" x14ac:dyDescent="0.2">
      <c r="A83">
        <f t="shared" si="3"/>
        <v>151</v>
      </c>
      <c r="B83" t="s">
        <v>352</v>
      </c>
      <c r="C83" s="2" t="s">
        <v>9</v>
      </c>
      <c r="D83" t="s">
        <v>379</v>
      </c>
      <c r="E83" s="2" t="s">
        <v>39</v>
      </c>
      <c r="F83" s="2">
        <f>VLOOKUP(E83,'Register Counts'!$A$2:$B$5,2)</f>
        <v>2</v>
      </c>
      <c r="H83" s="2" t="s">
        <v>395</v>
      </c>
      <c r="I83" t="str">
        <f t="shared" si="4"/>
        <v>{'tag_name': 'Card_Past[4].Downhole_Min_Position.Position', 'register_type': 'ir', 'register_number': 151},</v>
      </c>
    </row>
    <row r="84" spans="1:9" x14ac:dyDescent="0.2">
      <c r="A84">
        <f t="shared" si="3"/>
        <v>153</v>
      </c>
      <c r="B84" t="s">
        <v>338</v>
      </c>
      <c r="C84" s="2" t="s">
        <v>9</v>
      </c>
      <c r="D84" t="s">
        <v>366</v>
      </c>
      <c r="E84" s="2" t="s">
        <v>39</v>
      </c>
      <c r="F84" s="2">
        <f>VLOOKUP(E84,'Register Counts'!$A$2:$B$5,2)</f>
        <v>2</v>
      </c>
      <c r="H84" s="2" t="s">
        <v>395</v>
      </c>
      <c r="I84" t="str">
        <f t="shared" si="4"/>
        <v>{'tag_name': 'Card_Past[4].Downhole_NetStroke', 'register_type': 'ir', 'register_number': 153},</v>
      </c>
    </row>
    <row r="85" spans="1:9" x14ac:dyDescent="0.2">
      <c r="A85">
        <f t="shared" si="3"/>
        <v>155</v>
      </c>
      <c r="B85" t="s">
        <v>342</v>
      </c>
      <c r="C85" s="2" t="s">
        <v>9</v>
      </c>
      <c r="D85" t="s">
        <v>369</v>
      </c>
      <c r="E85" s="2" t="s">
        <v>39</v>
      </c>
      <c r="F85" s="2">
        <f>VLOOKUP(E85,'Register Counts'!$A$2:$B$5,2)</f>
        <v>2</v>
      </c>
      <c r="H85" s="2" t="s">
        <v>395</v>
      </c>
      <c r="I85" t="str">
        <f t="shared" si="4"/>
        <v>{'tag_name': 'Card_Past[4].Fillage_Percent', 'register_type': 'ir', 'register_number': 155},</v>
      </c>
    </row>
    <row r="86" spans="1:9" x14ac:dyDescent="0.2">
      <c r="A86">
        <f t="shared" si="3"/>
        <v>157</v>
      </c>
      <c r="B86" t="s">
        <v>346</v>
      </c>
      <c r="C86" s="2" t="s">
        <v>9</v>
      </c>
      <c r="D86" t="s">
        <v>373</v>
      </c>
      <c r="E86" s="2" t="s">
        <v>39</v>
      </c>
      <c r="F86" s="2">
        <f>VLOOKUP(E86,'Register Counts'!$A$2:$B$5,2)</f>
        <v>2</v>
      </c>
      <c r="H86" s="2" t="s">
        <v>395</v>
      </c>
      <c r="I86" t="str">
        <f t="shared" si="4"/>
        <v>{'tag_name': 'Card_Past[4].Fluid_Above_Pump', 'register_type': 'ir', 'register_number': 157},</v>
      </c>
    </row>
    <row r="87" spans="1:9" x14ac:dyDescent="0.2">
      <c r="A87">
        <f t="shared" si="3"/>
        <v>159</v>
      </c>
      <c r="B87" t="s">
        <v>348</v>
      </c>
      <c r="C87" s="2" t="s">
        <v>9</v>
      </c>
      <c r="D87" t="s">
        <v>375</v>
      </c>
      <c r="E87" s="2" t="s">
        <v>39</v>
      </c>
      <c r="F87" s="2">
        <f>VLOOKUP(E87,'Register Counts'!$A$2:$B$5,2)</f>
        <v>2</v>
      </c>
      <c r="H87" s="2" t="s">
        <v>395</v>
      </c>
      <c r="I87" t="str">
        <f t="shared" si="4"/>
        <v>{'tag_name': 'Card_Past[4].Fluid_Moved', 'register_type': 'ir', 'register_number': 159},</v>
      </c>
    </row>
    <row r="88" spans="1:9" x14ac:dyDescent="0.2">
      <c r="A88">
        <f t="shared" si="3"/>
        <v>161</v>
      </c>
      <c r="B88" t="s">
        <v>333</v>
      </c>
      <c r="C88" s="2" t="s">
        <v>9</v>
      </c>
      <c r="D88" t="s">
        <v>361</v>
      </c>
      <c r="E88" s="2" t="s">
        <v>47</v>
      </c>
      <c r="F88" s="2">
        <f>VLOOKUP(E88,'Register Counts'!$A$2:$B$5,2)</f>
        <v>1</v>
      </c>
      <c r="H88" s="2" t="s">
        <v>395</v>
      </c>
      <c r="I88" t="str">
        <f t="shared" si="4"/>
        <v>{'tag_name': 'Card_Past[4].ID', 'register_type': 'ir', 'register_number': 161},</v>
      </c>
    </row>
    <row r="89" spans="1:9" x14ac:dyDescent="0.2">
      <c r="A89">
        <f t="shared" si="3"/>
        <v>162</v>
      </c>
      <c r="B89" t="s">
        <v>335</v>
      </c>
      <c r="C89" s="2" t="s">
        <v>9</v>
      </c>
      <c r="D89" t="s">
        <v>363</v>
      </c>
      <c r="E89" s="2" t="s">
        <v>47</v>
      </c>
      <c r="F89" s="2">
        <f>VLOOKUP(E89,'Register Counts'!$A$2:$B$5,2)</f>
        <v>1</v>
      </c>
      <c r="H89" s="2" t="s">
        <v>395</v>
      </c>
      <c r="I89" t="str">
        <f t="shared" si="4"/>
        <v>{'tag_name': 'Card_Past[4].Num_Points', 'register_type': 'ir', 'register_number': 162},</v>
      </c>
    </row>
    <row r="90" spans="1:9" x14ac:dyDescent="0.2">
      <c r="A90">
        <f t="shared" si="3"/>
        <v>163</v>
      </c>
      <c r="B90" t="s">
        <v>343</v>
      </c>
      <c r="C90" s="2" t="s">
        <v>9</v>
      </c>
      <c r="D90" t="s">
        <v>370</v>
      </c>
      <c r="E90" s="2" t="s">
        <v>39</v>
      </c>
      <c r="F90" s="2">
        <f>VLOOKUP(E90,'Register Counts'!$A$2:$B$5,2)</f>
        <v>2</v>
      </c>
      <c r="H90" s="2" t="s">
        <v>395</v>
      </c>
      <c r="I90" t="str">
        <f t="shared" si="4"/>
        <v>{'tag_name': 'Card_Past[4].Polished_Rod_HP', 'register_type': 'ir', 'register_number': 163},</v>
      </c>
    </row>
    <row r="91" spans="1:9" x14ac:dyDescent="0.2">
      <c r="A91">
        <f t="shared" si="3"/>
        <v>165</v>
      </c>
      <c r="B91" t="s">
        <v>344</v>
      </c>
      <c r="C91" s="2" t="s">
        <v>9</v>
      </c>
      <c r="D91" t="s">
        <v>371</v>
      </c>
      <c r="E91" s="2" t="s">
        <v>39</v>
      </c>
      <c r="F91" s="2">
        <f>VLOOKUP(E91,'Register Counts'!$A$2:$B$5,2)</f>
        <v>2</v>
      </c>
      <c r="H91" s="2" t="s">
        <v>395</v>
      </c>
      <c r="I91" t="str">
        <f t="shared" si="4"/>
        <v>{'tag_name': 'Card_Past[4].Pump_HP', 'register_type': 'ir', 'register_number': 165},</v>
      </c>
    </row>
    <row r="92" spans="1:9" x14ac:dyDescent="0.2">
      <c r="A92">
        <f t="shared" si="3"/>
        <v>167</v>
      </c>
      <c r="B92" t="s">
        <v>347</v>
      </c>
      <c r="C92" s="2" t="s">
        <v>9</v>
      </c>
      <c r="D92" t="s">
        <v>374</v>
      </c>
      <c r="E92" s="2" t="s">
        <v>39</v>
      </c>
      <c r="F92" s="2">
        <f>VLOOKUP(E92,'Register Counts'!$A$2:$B$5,2)</f>
        <v>2</v>
      </c>
      <c r="H92" s="2" t="s">
        <v>395</v>
      </c>
      <c r="I92" t="str">
        <f t="shared" si="4"/>
        <v>{'tag_name': 'Card_Past[4].Pump_Intake_Pressure', 'register_type': 'ir', 'register_number': 167},</v>
      </c>
    </row>
    <row r="93" spans="1:9" x14ac:dyDescent="0.2">
      <c r="A93">
        <f t="shared" si="3"/>
        <v>169</v>
      </c>
      <c r="B93" t="s">
        <v>345</v>
      </c>
      <c r="C93" s="2" t="s">
        <v>9</v>
      </c>
      <c r="D93" t="s">
        <v>372</v>
      </c>
      <c r="E93" s="2" t="s">
        <v>39</v>
      </c>
      <c r="F93" s="2">
        <f>VLOOKUP(E93,'Register Counts'!$A$2:$B$5,2)</f>
        <v>2</v>
      </c>
      <c r="H93" s="2" t="s">
        <v>395</v>
      </c>
      <c r="I93" t="str">
        <f t="shared" si="4"/>
        <v>{'tag_name': 'Card_Past[4].SPM', 'register_type': 'ir', 'register_number': 169},</v>
      </c>
    </row>
    <row r="94" spans="1:9" x14ac:dyDescent="0.2">
      <c r="A94">
        <f t="shared" si="3"/>
        <v>171</v>
      </c>
      <c r="B94" t="s">
        <v>353</v>
      </c>
      <c r="C94" s="2" t="s">
        <v>9</v>
      </c>
      <c r="D94" t="s">
        <v>380</v>
      </c>
      <c r="E94" s="2" t="s">
        <v>39</v>
      </c>
      <c r="F94" s="2">
        <f>VLOOKUP(E94,'Register Counts'!$A$2:$B$5,2)</f>
        <v>2</v>
      </c>
      <c r="H94" s="2" t="s">
        <v>395</v>
      </c>
      <c r="I94" t="str">
        <f t="shared" si="4"/>
        <v>{'tag_name': 'Card_Past[4].Surface_Max.Load', 'register_type': 'ir', 'register_number': 171},</v>
      </c>
    </row>
    <row r="95" spans="1:9" x14ac:dyDescent="0.2">
      <c r="A95">
        <f t="shared" si="3"/>
        <v>173</v>
      </c>
      <c r="B95" t="s">
        <v>355</v>
      </c>
      <c r="C95" s="2" t="s">
        <v>9</v>
      </c>
      <c r="D95" t="s">
        <v>382</v>
      </c>
      <c r="E95" s="2" t="s">
        <v>39</v>
      </c>
      <c r="F95" s="2">
        <f>VLOOKUP(E95,'Register Counts'!$A$2:$B$5,2)</f>
        <v>2</v>
      </c>
      <c r="H95" s="2" t="s">
        <v>395</v>
      </c>
      <c r="I95" t="str">
        <f t="shared" si="4"/>
        <v>{'tag_name': 'Card_Past[4].Surface_Max.Position', 'register_type': 'ir', 'register_number': 173},</v>
      </c>
    </row>
    <row r="96" spans="1:9" x14ac:dyDescent="0.2">
      <c r="A96">
        <f t="shared" si="3"/>
        <v>175</v>
      </c>
      <c r="B96" t="s">
        <v>354</v>
      </c>
      <c r="C96" s="2" t="s">
        <v>9</v>
      </c>
      <c r="D96" t="s">
        <v>381</v>
      </c>
      <c r="E96" s="2" t="s">
        <v>39</v>
      </c>
      <c r="F96" s="2">
        <f>VLOOKUP(E96,'Register Counts'!$A$2:$B$5,2)</f>
        <v>2</v>
      </c>
      <c r="H96" s="2" t="s">
        <v>395</v>
      </c>
      <c r="I96" t="str">
        <f t="shared" si="4"/>
        <v>{'tag_name': 'Card_Past[4].Surface_Min.Load', 'register_type': 'ir', 'register_number': 175},</v>
      </c>
    </row>
    <row r="97" spans="1:9" x14ac:dyDescent="0.2">
      <c r="A97">
        <f t="shared" si="3"/>
        <v>177</v>
      </c>
      <c r="B97" t="s">
        <v>356</v>
      </c>
      <c r="C97" s="2" t="s">
        <v>9</v>
      </c>
      <c r="D97" t="s">
        <v>383</v>
      </c>
      <c r="E97" s="2" t="s">
        <v>39</v>
      </c>
      <c r="F97" s="2">
        <f>VLOOKUP(E97,'Register Counts'!$A$2:$B$5,2)</f>
        <v>2</v>
      </c>
      <c r="H97" s="2" t="s">
        <v>395</v>
      </c>
      <c r="I97" t="str">
        <f t="shared" si="4"/>
        <v>{'tag_name': 'Card_Past[4].Surface_Min.Position', 'register_type': 'ir', 'register_number': 177},</v>
      </c>
    </row>
    <row r="98" spans="1:9" x14ac:dyDescent="0.2">
      <c r="A98">
        <f t="shared" si="3"/>
        <v>179</v>
      </c>
      <c r="B98" t="s">
        <v>341</v>
      </c>
      <c r="C98" s="2" t="s">
        <v>9</v>
      </c>
      <c r="D98" t="s">
        <v>368</v>
      </c>
      <c r="E98" s="2" t="s">
        <v>39</v>
      </c>
      <c r="F98" s="2">
        <f>VLOOKUP(E98,'Register Counts'!$A$2:$B$5,2)</f>
        <v>2</v>
      </c>
      <c r="H98" s="2" t="s">
        <v>395</v>
      </c>
      <c r="I98" t="str">
        <f t="shared" si="4"/>
        <v>{'tag_name': 'Card_Past[4].Surface_StrokeLength', 'register_type': 'ir', 'register_number': 179},</v>
      </c>
    </row>
    <row r="99" spans="1:9" x14ac:dyDescent="0.2">
      <c r="A99">
        <f t="shared" ref="A99:A150" si="5">A98+F98</f>
        <v>181</v>
      </c>
      <c r="B99" t="s">
        <v>340</v>
      </c>
      <c r="C99" s="2" t="s">
        <v>9</v>
      </c>
      <c r="D99" t="s">
        <v>367</v>
      </c>
      <c r="E99" s="2" t="s">
        <v>39</v>
      </c>
      <c r="F99" s="2">
        <f>VLOOKUP(E99,'Register Counts'!$A$2:$B$5,2)</f>
        <v>2</v>
      </c>
      <c r="H99" s="2" t="s">
        <v>395</v>
      </c>
      <c r="I99" t="str">
        <f t="shared" si="4"/>
        <v>{'tag_name': 'Card_Past[4].Tubing_Movement', 'register_type': 'ir', 'register_number': 181},</v>
      </c>
    </row>
    <row r="100" spans="1:9" x14ac:dyDescent="0.2">
      <c r="A100">
        <f t="shared" si="5"/>
        <v>183</v>
      </c>
      <c r="B100" t="s">
        <v>75</v>
      </c>
      <c r="C100" s="2" t="s">
        <v>9</v>
      </c>
      <c r="D100" t="s">
        <v>76</v>
      </c>
      <c r="E100" s="2" t="s">
        <v>39</v>
      </c>
      <c r="F100" s="2">
        <f>VLOOKUP(E100,'Register Counts'!$A$2:$B$5,2)</f>
        <v>2</v>
      </c>
      <c r="H100" s="2" t="s">
        <v>395</v>
      </c>
      <c r="I100" t="str">
        <f t="shared" si="4"/>
        <v>{'tag_name': 'Drive_Speed_Reference_SP', 'register_type': 'ir', 'register_number': 183},</v>
      </c>
    </row>
    <row r="101" spans="1:9" x14ac:dyDescent="0.2">
      <c r="A101">
        <f t="shared" si="5"/>
        <v>185</v>
      </c>
      <c r="B101" t="s">
        <v>80</v>
      </c>
      <c r="C101" s="2" t="s">
        <v>9</v>
      </c>
      <c r="D101" t="s">
        <v>81</v>
      </c>
      <c r="E101" s="2" t="s">
        <v>39</v>
      </c>
      <c r="F101" s="2">
        <f>VLOOKUP(E101,'Register Counts'!$A$2:$B$5,2)</f>
        <v>2</v>
      </c>
      <c r="H101" s="2" t="s">
        <v>395</v>
      </c>
      <c r="I101" t="str">
        <f t="shared" si="4"/>
        <v>{'tag_name': 'Drive_Torque_Percent', 'register_type': 'ir', 'register_number': 185},</v>
      </c>
    </row>
    <row r="102" spans="1:9" x14ac:dyDescent="0.2">
      <c r="A102">
        <f t="shared" si="5"/>
        <v>187</v>
      </c>
      <c r="B102" t="s">
        <v>105</v>
      </c>
      <c r="C102" s="2" t="s">
        <v>9</v>
      </c>
      <c r="D102" t="s">
        <v>386</v>
      </c>
      <c r="E102" s="2" t="s">
        <v>39</v>
      </c>
      <c r="F102" s="2">
        <f>VLOOKUP(E102,'Register Counts'!$A$2:$B$5,2)</f>
        <v>2</v>
      </c>
      <c r="H102" s="2" t="s">
        <v>395</v>
      </c>
      <c r="I102" t="str">
        <f t="shared" si="4"/>
        <v>{'tag_name': 'GAUGEOFF_Average_SPM', 'register_type': 'ir', 'register_number': 187},</v>
      </c>
    </row>
    <row r="103" spans="1:9" x14ac:dyDescent="0.2">
      <c r="A103">
        <f t="shared" si="5"/>
        <v>189</v>
      </c>
      <c r="B103" t="s">
        <v>106</v>
      </c>
      <c r="C103" s="2" t="s">
        <v>9</v>
      </c>
      <c r="D103" t="s">
        <v>98</v>
      </c>
      <c r="E103" s="2" t="s">
        <v>39</v>
      </c>
      <c r="F103" s="2">
        <f>VLOOKUP(E103,'Register Counts'!$A$2:$B$5,2)</f>
        <v>2</v>
      </c>
      <c r="H103" s="2" t="s">
        <v>395</v>
      </c>
      <c r="I103" t="str">
        <f t="shared" si="4"/>
        <v>{'tag_name': 'GAUGEOFF_Downhole_GrossStroke', 'register_type': 'ir', 'register_number': 189},</v>
      </c>
    </row>
    <row r="104" spans="1:9" x14ac:dyDescent="0.2">
      <c r="A104">
        <f t="shared" si="5"/>
        <v>191</v>
      </c>
      <c r="B104" t="s">
        <v>107</v>
      </c>
      <c r="C104" s="2" t="s">
        <v>9</v>
      </c>
      <c r="D104" t="s">
        <v>99</v>
      </c>
      <c r="E104" s="2" t="s">
        <v>39</v>
      </c>
      <c r="F104" s="2">
        <f>VLOOKUP(E104,'Register Counts'!$A$2:$B$5,2)</f>
        <v>2</v>
      </c>
      <c r="H104" s="2" t="s">
        <v>395</v>
      </c>
      <c r="I104" t="str">
        <f t="shared" si="4"/>
        <v>{'tag_name': 'GAUGEOFF_Downhole_NetStroke', 'register_type': 'ir', 'register_number': 191},</v>
      </c>
    </row>
    <row r="105" spans="1:9" x14ac:dyDescent="0.2">
      <c r="A105">
        <f t="shared" si="5"/>
        <v>193</v>
      </c>
      <c r="B105" t="s">
        <v>100</v>
      </c>
      <c r="C105" s="2" t="s">
        <v>9</v>
      </c>
      <c r="D105" t="s">
        <v>387</v>
      </c>
      <c r="E105" s="2" t="s">
        <v>39</v>
      </c>
      <c r="F105" s="2">
        <f>VLOOKUP(E105,'Register Counts'!$A$2:$B$5,2)</f>
        <v>2</v>
      </c>
      <c r="H105" s="2" t="s">
        <v>395</v>
      </c>
      <c r="I105" t="str">
        <f t="shared" si="4"/>
        <v>{'tag_name': 'GAUGEOFF_Electricity_Cost', 'register_type': 'ir', 'register_number': 193},</v>
      </c>
    </row>
    <row r="106" spans="1:9" x14ac:dyDescent="0.2">
      <c r="A106">
        <f t="shared" si="5"/>
        <v>195</v>
      </c>
      <c r="B106" t="s">
        <v>101</v>
      </c>
      <c r="C106" s="2" t="s">
        <v>9</v>
      </c>
      <c r="D106" t="s">
        <v>102</v>
      </c>
      <c r="E106" s="2" t="s">
        <v>39</v>
      </c>
      <c r="F106" s="2">
        <f>VLOOKUP(E106,'Register Counts'!$A$2:$B$5,2)</f>
        <v>2</v>
      </c>
      <c r="H106" s="2" t="s">
        <v>395</v>
      </c>
      <c r="I106" t="str">
        <f t="shared" si="4"/>
        <v>{'tag_name': 'GAUGEOFF_Fluid_Above_Pump', 'register_type': 'ir', 'register_number': 195},</v>
      </c>
    </row>
    <row r="107" spans="1:9" x14ac:dyDescent="0.2">
      <c r="A107">
        <f t="shared" si="5"/>
        <v>197</v>
      </c>
      <c r="B107" t="s">
        <v>104</v>
      </c>
      <c r="C107" s="2" t="s">
        <v>9</v>
      </c>
      <c r="D107" t="s">
        <v>103</v>
      </c>
      <c r="E107" s="2" t="s">
        <v>39</v>
      </c>
      <c r="F107" s="2">
        <f>VLOOKUP(E107,'Register Counts'!$A$2:$B$5,2)</f>
        <v>2</v>
      </c>
      <c r="H107" s="2" t="s">
        <v>395</v>
      </c>
      <c r="I107" t="str">
        <f t="shared" si="4"/>
        <v>{'tag_name': 'GAUGEOFF_Inflow_Rate', 'register_type': 'ir', 'register_number': 197},</v>
      </c>
    </row>
    <row r="108" spans="1:9" x14ac:dyDescent="0.2">
      <c r="A108">
        <f t="shared" si="5"/>
        <v>199</v>
      </c>
      <c r="B108" t="s">
        <v>108</v>
      </c>
      <c r="C108" s="2" t="s">
        <v>9</v>
      </c>
      <c r="D108" t="s">
        <v>109</v>
      </c>
      <c r="E108" s="2" t="s">
        <v>39</v>
      </c>
      <c r="F108" s="2">
        <f>VLOOKUP(E108,'Register Counts'!$A$2:$B$5,2)</f>
        <v>2</v>
      </c>
      <c r="H108" s="2" t="s">
        <v>395</v>
      </c>
      <c r="I108" t="str">
        <f t="shared" si="4"/>
        <v>{'tag_name': 'GAUGEOFF_kWh', 'register_type': 'ir', 'register_number': 199},</v>
      </c>
    </row>
    <row r="109" spans="1:9" x14ac:dyDescent="0.2">
      <c r="A109">
        <f t="shared" si="5"/>
        <v>201</v>
      </c>
      <c r="B109" t="s">
        <v>110</v>
      </c>
      <c r="C109" s="2" t="s">
        <v>9</v>
      </c>
      <c r="D109" t="s">
        <v>111</v>
      </c>
      <c r="E109" s="2" t="s">
        <v>39</v>
      </c>
      <c r="F109" s="2">
        <f>VLOOKUP(E109,'Register Counts'!$A$2:$B$5,2)</f>
        <v>2</v>
      </c>
      <c r="H109" s="2" t="s">
        <v>395</v>
      </c>
      <c r="I109" t="str">
        <f t="shared" si="4"/>
        <v>{'tag_name': 'GAUGEOFF_kWh_Regen', 'register_type': 'ir', 'register_number': 201},</v>
      </c>
    </row>
    <row r="110" spans="1:9" x14ac:dyDescent="0.2">
      <c r="A110">
        <f t="shared" si="5"/>
        <v>203</v>
      </c>
      <c r="B110" t="s">
        <v>112</v>
      </c>
      <c r="C110" s="2" t="s">
        <v>9</v>
      </c>
      <c r="D110" t="s">
        <v>113</v>
      </c>
      <c r="E110" s="2" t="s">
        <v>39</v>
      </c>
      <c r="F110" s="2">
        <f>VLOOKUP(E110,'Register Counts'!$A$2:$B$5,2)</f>
        <v>2</v>
      </c>
      <c r="H110" s="2" t="s">
        <v>395</v>
      </c>
      <c r="I110" t="str">
        <f t="shared" si="4"/>
        <v>{'tag_name': 'GAUGEOFF_Lifting_Cost', 'register_type': 'ir', 'register_number': 203},</v>
      </c>
    </row>
    <row r="111" spans="1:9" x14ac:dyDescent="0.2">
      <c r="A111">
        <f t="shared" si="5"/>
        <v>205</v>
      </c>
      <c r="B111" t="s">
        <v>114</v>
      </c>
      <c r="C111" s="2" t="s">
        <v>9</v>
      </c>
      <c r="D111" t="s">
        <v>115</v>
      </c>
      <c r="E111" s="2" t="s">
        <v>39</v>
      </c>
      <c r="F111" s="2">
        <f>VLOOKUP(E111,'Register Counts'!$A$2:$B$5,2)</f>
        <v>2</v>
      </c>
      <c r="H111" s="2" t="s">
        <v>395</v>
      </c>
      <c r="I111" t="str">
        <f t="shared" si="4"/>
        <v>{'tag_name': 'GAUGEOFF_Max_Load', 'register_type': 'ir', 'register_number': 205},</v>
      </c>
    </row>
    <row r="112" spans="1:9" x14ac:dyDescent="0.2">
      <c r="A112">
        <f t="shared" si="5"/>
        <v>207</v>
      </c>
      <c r="B112" t="s">
        <v>116</v>
      </c>
      <c r="C112" s="2" t="s">
        <v>9</v>
      </c>
      <c r="D112" t="s">
        <v>117</v>
      </c>
      <c r="E112" s="2" t="s">
        <v>39</v>
      </c>
      <c r="F112" s="2">
        <f>VLOOKUP(E112,'Register Counts'!$A$2:$B$5,2)</f>
        <v>2</v>
      </c>
      <c r="H112" s="2" t="s">
        <v>395</v>
      </c>
      <c r="I112" t="str">
        <f t="shared" si="4"/>
        <v>{'tag_name': 'GAUGEOFF_Min_Load', 'register_type': 'ir', 'register_number': 207},</v>
      </c>
    </row>
    <row r="113" spans="1:9" x14ac:dyDescent="0.2">
      <c r="A113">
        <f t="shared" si="5"/>
        <v>209</v>
      </c>
      <c r="B113" t="s">
        <v>118</v>
      </c>
      <c r="C113" s="2" t="s">
        <v>9</v>
      </c>
      <c r="D113" t="s">
        <v>119</v>
      </c>
      <c r="E113" s="2" t="s">
        <v>39</v>
      </c>
      <c r="F113" s="2">
        <f>VLOOKUP(E113,'Register Counts'!$A$2:$B$5,2)</f>
        <v>2</v>
      </c>
      <c r="H113" s="2" t="s">
        <v>395</v>
      </c>
      <c r="I113" t="str">
        <f t="shared" si="4"/>
        <v>{'tag_name': 'GAUGEOFF_Percent_Run', 'register_type': 'ir', 'register_number': 209},</v>
      </c>
    </row>
    <row r="114" spans="1:9" x14ac:dyDescent="0.2">
      <c r="A114">
        <f t="shared" si="5"/>
        <v>211</v>
      </c>
      <c r="B114" t="s">
        <v>123</v>
      </c>
      <c r="C114" s="2" t="s">
        <v>9</v>
      </c>
      <c r="D114" t="s">
        <v>120</v>
      </c>
      <c r="E114" s="2" t="s">
        <v>39</v>
      </c>
      <c r="F114" s="2">
        <f>VLOOKUP(E114,'Register Counts'!$A$2:$B$5,2)</f>
        <v>2</v>
      </c>
      <c r="H114" s="2" t="s">
        <v>395</v>
      </c>
      <c r="I114" t="str">
        <f t="shared" si="4"/>
        <v>{'tag_name': 'GAUGEOFF_Polished_Rod_HP', 'register_type': 'ir', 'register_number': 211},</v>
      </c>
    </row>
    <row r="115" spans="1:9" x14ac:dyDescent="0.2">
      <c r="A115">
        <f t="shared" si="5"/>
        <v>213</v>
      </c>
      <c r="B115" t="s">
        <v>121</v>
      </c>
      <c r="C115" s="2" t="s">
        <v>9</v>
      </c>
      <c r="D115" t="s">
        <v>122</v>
      </c>
      <c r="E115" s="2" t="s">
        <v>39</v>
      </c>
      <c r="F115" s="2">
        <f>VLOOKUP(E115,'Register Counts'!$A$2:$B$5,2)</f>
        <v>2</v>
      </c>
      <c r="H115" s="2" t="s">
        <v>395</v>
      </c>
      <c r="I115" t="str">
        <f t="shared" si="4"/>
        <v>{'tag_name': 'GAUGEOFF_Pump_Intake_Pressure', 'register_type': 'ir', 'register_number': 213},</v>
      </c>
    </row>
    <row r="116" spans="1:9" x14ac:dyDescent="0.2">
      <c r="A116">
        <f t="shared" si="5"/>
        <v>215</v>
      </c>
      <c r="B116" t="s">
        <v>124</v>
      </c>
      <c r="C116" s="2" t="s">
        <v>9</v>
      </c>
      <c r="D116" t="s">
        <v>125</v>
      </c>
      <c r="E116" s="2" t="s">
        <v>39</v>
      </c>
      <c r="F116" s="2">
        <f>VLOOKUP(E116,'Register Counts'!$A$2:$B$5,2)</f>
        <v>2</v>
      </c>
      <c r="H116" s="2" t="s">
        <v>395</v>
      </c>
      <c r="I116" t="str">
        <f t="shared" si="4"/>
        <v>{'tag_name': 'GAUGEOFF_Surface_StrokeLength', 'register_type': 'ir', 'register_number': 215},</v>
      </c>
    </row>
    <row r="117" spans="1:9" s="3" customFormat="1" x14ac:dyDescent="0.2">
      <c r="A117">
        <f t="shared" si="5"/>
        <v>217</v>
      </c>
      <c r="B117" s="3" t="s">
        <v>564</v>
      </c>
      <c r="C117" s="4" t="s">
        <v>9</v>
      </c>
      <c r="D117" s="3" t="s">
        <v>572</v>
      </c>
      <c r="E117" s="4" t="s">
        <v>39</v>
      </c>
      <c r="F117" s="4">
        <v>2</v>
      </c>
      <c r="H117" s="4" t="s">
        <v>395</v>
      </c>
      <c r="I117" t="str">
        <f t="shared" si="4"/>
        <v>{'tag_name': 'GAUGEOFF_Production_Calculated', 'register_type': 'ir', 'register_number': 217},</v>
      </c>
    </row>
    <row r="118" spans="1:9" x14ac:dyDescent="0.2">
      <c r="A118">
        <f t="shared" si="5"/>
        <v>219</v>
      </c>
      <c r="B118" t="s">
        <v>155</v>
      </c>
      <c r="C118" s="2" t="s">
        <v>9</v>
      </c>
      <c r="D118" t="s">
        <v>126</v>
      </c>
      <c r="E118" s="2" t="s">
        <v>39</v>
      </c>
      <c r="F118" s="2">
        <f>VLOOKUP(E118,'Register Counts'!$A$2:$B$5,2)</f>
        <v>2</v>
      </c>
      <c r="H118" s="2" t="s">
        <v>395</v>
      </c>
      <c r="I118" t="str">
        <f t="shared" si="4"/>
        <v>{'tag_name': 'GAUGEOFF_Tubing_Movement', 'register_type': 'ir', 'register_number': 219},</v>
      </c>
    </row>
    <row r="119" spans="1:9" x14ac:dyDescent="0.2">
      <c r="A119">
        <f t="shared" si="5"/>
        <v>221</v>
      </c>
      <c r="B119" t="s">
        <v>156</v>
      </c>
      <c r="C119" s="2" t="s">
        <v>9</v>
      </c>
      <c r="D119" t="s">
        <v>157</v>
      </c>
      <c r="E119" s="2" t="s">
        <v>39</v>
      </c>
      <c r="F119" s="2">
        <f>VLOOKUP(E119,'Register Counts'!$A$2:$B$5,2)</f>
        <v>2</v>
      </c>
      <c r="G119" t="s">
        <v>158</v>
      </c>
      <c r="H119" s="2" t="s">
        <v>395</v>
      </c>
      <c r="I119" t="str">
        <f t="shared" si="4"/>
        <v>{'tag_name': 'Gearbox_Loading', 'register_type': 'ir', 'register_number': 221},</v>
      </c>
    </row>
    <row r="120" spans="1:9" x14ac:dyDescent="0.2">
      <c r="A120">
        <f t="shared" si="5"/>
        <v>223</v>
      </c>
      <c r="B120" t="s">
        <v>159</v>
      </c>
      <c r="C120" s="2" t="s">
        <v>9</v>
      </c>
      <c r="D120" t="s">
        <v>160</v>
      </c>
      <c r="E120" s="2" t="s">
        <v>39</v>
      </c>
      <c r="F120" s="2">
        <f>VLOOKUP(E120,'Register Counts'!$A$2:$B$5,2)</f>
        <v>2</v>
      </c>
      <c r="H120" s="2" t="s">
        <v>395</v>
      </c>
      <c r="I120" t="str">
        <f t="shared" si="4"/>
        <v>{'tag_name': 'Gearbox_Torque', 'register_type': 'ir', 'register_number': 223},</v>
      </c>
    </row>
    <row r="121" spans="1:9" x14ac:dyDescent="0.2">
      <c r="A121">
        <f t="shared" si="5"/>
        <v>225</v>
      </c>
      <c r="B121" t="s">
        <v>173</v>
      </c>
      <c r="C121" s="2" t="s">
        <v>9</v>
      </c>
      <c r="D121" t="s">
        <v>167</v>
      </c>
      <c r="E121" s="2" t="s">
        <v>39</v>
      </c>
      <c r="F121" s="2">
        <f>VLOOKUP(E121,'Register Counts'!$A$2:$B$5,2)</f>
        <v>2</v>
      </c>
      <c r="H121" s="2" t="s">
        <v>395</v>
      </c>
      <c r="I121" t="str">
        <f t="shared" si="4"/>
        <v>{'tag_name': 'Input_Analog_1_AIN.Val', 'register_type': 'ir', 'register_number': 225},</v>
      </c>
    </row>
    <row r="122" spans="1:9" x14ac:dyDescent="0.2">
      <c r="A122">
        <f t="shared" si="5"/>
        <v>227</v>
      </c>
      <c r="B122" t="s">
        <v>197</v>
      </c>
      <c r="C122" s="2" t="s">
        <v>9</v>
      </c>
      <c r="D122" t="s">
        <v>198</v>
      </c>
      <c r="E122" s="2" t="s">
        <v>39</v>
      </c>
      <c r="F122" s="2">
        <f>VLOOKUP(E122,'Register Counts'!$A$2:$B$5,2)</f>
        <v>2</v>
      </c>
      <c r="H122" s="2" t="s">
        <v>395</v>
      </c>
      <c r="I122" t="str">
        <f t="shared" si="4"/>
        <v>{'tag_name': 'Input_Analog_2_AIN.Val', 'register_type': 'ir', 'register_number': 227},</v>
      </c>
    </row>
    <row r="123" spans="1:9" x14ac:dyDescent="0.2">
      <c r="A123">
        <f t="shared" si="5"/>
        <v>229</v>
      </c>
      <c r="B123" t="s">
        <v>209</v>
      </c>
      <c r="C123" s="2" t="s">
        <v>9</v>
      </c>
      <c r="D123" t="s">
        <v>210</v>
      </c>
      <c r="E123" s="2" t="s">
        <v>39</v>
      </c>
      <c r="F123" s="2">
        <f>VLOOKUP(E123,'Register Counts'!$A$2:$B$5,2)</f>
        <v>2</v>
      </c>
      <c r="H123" s="2" t="s">
        <v>395</v>
      </c>
      <c r="I123" t="str">
        <f t="shared" si="4"/>
        <v>{'tag_name': 'Input_Analog_3_AIN.Val', 'register_type': 'ir', 'register_number': 229},</v>
      </c>
    </row>
    <row r="124" spans="1:9" x14ac:dyDescent="0.2">
      <c r="A124">
        <f t="shared" si="5"/>
        <v>231</v>
      </c>
      <c r="B124" t="s">
        <v>174</v>
      </c>
      <c r="C124" s="2" t="s">
        <v>9</v>
      </c>
      <c r="D124" t="s">
        <v>175</v>
      </c>
      <c r="E124" s="2" t="s">
        <v>39</v>
      </c>
      <c r="F124" s="2">
        <f>VLOOKUP(E124,'Register Counts'!$A$2:$B$5,2)</f>
        <v>2</v>
      </c>
      <c r="H124" s="2" t="s">
        <v>395</v>
      </c>
      <c r="I124" t="str">
        <f t="shared" si="4"/>
        <v>{'tag_name': 'Instantaneous_SPM', 'register_type': 'ir', 'register_number': 231},</v>
      </c>
    </row>
    <row r="125" spans="1:9" x14ac:dyDescent="0.2">
      <c r="A125">
        <f t="shared" si="5"/>
        <v>233</v>
      </c>
      <c r="B125" t="s">
        <v>178</v>
      </c>
      <c r="C125" s="2" t="s">
        <v>9</v>
      </c>
      <c r="D125" t="s">
        <v>179</v>
      </c>
      <c r="E125" s="2" t="s">
        <v>39</v>
      </c>
      <c r="F125" s="2">
        <f>VLOOKUP(E125,'Register Counts'!$A$2:$B$5,2)</f>
        <v>2</v>
      </c>
      <c r="H125" s="2" t="s">
        <v>395</v>
      </c>
      <c r="I125" t="str">
        <f t="shared" si="4"/>
        <v>{'tag_name': 'kWh_Today', 'register_type': 'ir', 'register_number': 233},</v>
      </c>
    </row>
    <row r="126" spans="1:9" x14ac:dyDescent="0.2">
      <c r="A126">
        <f t="shared" si="5"/>
        <v>235</v>
      </c>
      <c r="B126" t="s">
        <v>180</v>
      </c>
      <c r="C126" s="2" t="s">
        <v>9</v>
      </c>
      <c r="D126" t="s">
        <v>181</v>
      </c>
      <c r="E126" s="2" t="s">
        <v>39</v>
      </c>
      <c r="F126" s="2">
        <f>VLOOKUP(E126,'Register Counts'!$A$2:$B$5,2)</f>
        <v>2</v>
      </c>
      <c r="H126" s="2" t="s">
        <v>395</v>
      </c>
      <c r="I126" t="str">
        <f t="shared" si="4"/>
        <v>{'tag_name': 'Max_Theoretical_Fluid_Load', 'register_type': 'ir', 'register_number': 235},</v>
      </c>
    </row>
    <row r="127" spans="1:9" x14ac:dyDescent="0.2">
      <c r="A127">
        <f t="shared" si="5"/>
        <v>237</v>
      </c>
      <c r="B127" t="s">
        <v>185</v>
      </c>
      <c r="C127" s="2" t="s">
        <v>9</v>
      </c>
      <c r="D127" t="s">
        <v>186</v>
      </c>
      <c r="E127" s="2" t="s">
        <v>39</v>
      </c>
      <c r="F127" s="2">
        <f>VLOOKUP(E127,'Register Counts'!$A$2:$B$5,2)</f>
        <v>2</v>
      </c>
      <c r="H127" s="2" t="s">
        <v>395</v>
      </c>
      <c r="I127" t="str">
        <f t="shared" si="4"/>
        <v>{'tag_name': 'Motor_Torque', 'register_type': 'ir', 'register_number': 237},</v>
      </c>
    </row>
    <row r="128" spans="1:9" x14ac:dyDescent="0.2">
      <c r="A128">
        <f t="shared" si="5"/>
        <v>239</v>
      </c>
      <c r="B128" t="s">
        <v>534</v>
      </c>
      <c r="C128" s="2" t="s">
        <v>9</v>
      </c>
      <c r="D128" t="s">
        <v>536</v>
      </c>
      <c r="E128" s="2" t="s">
        <v>47</v>
      </c>
      <c r="F128" s="2">
        <f>VLOOKUP(E128,'Register Counts'!$A$2:$B$5,2)</f>
        <v>1</v>
      </c>
      <c r="H128" s="2" t="s">
        <v>395</v>
      </c>
      <c r="I128" t="str">
        <f t="shared" si="4"/>
        <v>{'tag_name': 'Pump.Run_Status', 'register_type': 'ir', 'register_number': 239},</v>
      </c>
    </row>
    <row r="129" spans="1:9" x14ac:dyDescent="0.2">
      <c r="A129">
        <f t="shared" si="5"/>
        <v>240</v>
      </c>
      <c r="B129" t="s">
        <v>535</v>
      </c>
      <c r="C129" s="2" t="s">
        <v>9</v>
      </c>
      <c r="D129" t="s">
        <v>537</v>
      </c>
      <c r="E129" s="2" t="s">
        <v>39</v>
      </c>
      <c r="F129" s="2">
        <f>VLOOKUP(E129,'Register Counts'!$A$2:$B$5,2)</f>
        <v>2</v>
      </c>
      <c r="H129" s="2" t="s">
        <v>395</v>
      </c>
      <c r="I129" t="str">
        <f t="shared" si="4"/>
        <v>{'tag_name': 'Pump.Speed_Actual_SPM', 'register_type': 'ir', 'register_number': 240},</v>
      </c>
    </row>
    <row r="130" spans="1:9" x14ac:dyDescent="0.2">
      <c r="A130">
        <f t="shared" si="5"/>
        <v>242</v>
      </c>
      <c r="B130" t="s">
        <v>551</v>
      </c>
      <c r="C130" s="2" t="s">
        <v>9</v>
      </c>
      <c r="D130" t="s">
        <v>552</v>
      </c>
      <c r="E130" s="2" t="s">
        <v>39</v>
      </c>
      <c r="F130" s="2">
        <f>VLOOKUP(E130,'Register Counts'!$A$2:$B$5,2)</f>
        <v>2</v>
      </c>
      <c r="H130" s="2" t="s">
        <v>395</v>
      </c>
      <c r="I130" t="str">
        <f t="shared" si="4"/>
        <v>{'tag_name': 'Pump_Intake_Pressure', 'register_type': 'ir', 'register_number': 242},</v>
      </c>
    </row>
    <row r="131" spans="1:9" s="3" customFormat="1" x14ac:dyDescent="0.2">
      <c r="A131">
        <f t="shared" si="5"/>
        <v>244</v>
      </c>
      <c r="B131" s="3" t="s">
        <v>565</v>
      </c>
      <c r="C131" s="4" t="s">
        <v>9</v>
      </c>
      <c r="D131" s="3" t="s">
        <v>570</v>
      </c>
      <c r="E131" s="4" t="s">
        <v>39</v>
      </c>
      <c r="F131" s="4">
        <v>2</v>
      </c>
      <c r="H131" s="4" t="s">
        <v>395</v>
      </c>
      <c r="I131" s="3" t="str">
        <f t="shared" si="4"/>
        <v>{'tag_name': 'TODAY_Production_Calculated', 'register_type': 'ir', 'register_number': 244},</v>
      </c>
    </row>
    <row r="132" spans="1:9" s="3" customFormat="1" x14ac:dyDescent="0.2">
      <c r="A132">
        <f t="shared" si="5"/>
        <v>246</v>
      </c>
      <c r="B132" s="3" t="s">
        <v>566</v>
      </c>
      <c r="C132" s="4" t="s">
        <v>9</v>
      </c>
      <c r="D132" s="3" t="s">
        <v>569</v>
      </c>
      <c r="E132" s="4" t="s">
        <v>39</v>
      </c>
      <c r="F132" s="4">
        <v>2</v>
      </c>
      <c r="H132" s="4" t="s">
        <v>395</v>
      </c>
      <c r="I132" s="3" t="str">
        <f t="shared" si="4"/>
        <v>{'tag_name': 'TODAY_Production_Projected', 'register_type': 'ir', 'register_number': 246},</v>
      </c>
    </row>
    <row r="133" spans="1:9" s="3" customFormat="1" x14ac:dyDescent="0.2">
      <c r="A133">
        <f t="shared" si="5"/>
        <v>248</v>
      </c>
      <c r="B133" s="3" t="s">
        <v>567</v>
      </c>
      <c r="C133" s="4" t="s">
        <v>9</v>
      </c>
      <c r="D133" s="3" t="s">
        <v>568</v>
      </c>
      <c r="E133" s="4" t="s">
        <v>39</v>
      </c>
      <c r="F133" s="4">
        <v>2</v>
      </c>
      <c r="H133" s="4" t="s">
        <v>395</v>
      </c>
      <c r="I133" s="3" t="str">
        <f t="shared" ref="I133:I134" si="6">CONCATENATE("{'tag_name': '",D133, "', 'register_type': '",H133, "', 'register_number': ",A133, "},")</f>
        <v>{'tag_name': 'TODAY_Percent_Run', 'register_type': 'ir', 'register_number': 248},</v>
      </c>
    </row>
    <row r="134" spans="1:9" s="3" customFormat="1" x14ac:dyDescent="0.2">
      <c r="A134">
        <f t="shared" si="5"/>
        <v>250</v>
      </c>
      <c r="B134" s="3" t="s">
        <v>571</v>
      </c>
      <c r="C134" s="4" t="s">
        <v>9</v>
      </c>
      <c r="D134" s="3" t="s">
        <v>391</v>
      </c>
      <c r="E134" s="4" t="s">
        <v>39</v>
      </c>
      <c r="F134" s="4">
        <v>2</v>
      </c>
      <c r="H134" s="4" t="s">
        <v>395</v>
      </c>
      <c r="I134" s="3" t="str">
        <f t="shared" si="6"/>
        <v>{'tag_name': 'Card_Past[1].Downhole_FluidLoad', 'register_type': 'ir', 'register_number': 250},</v>
      </c>
    </row>
    <row r="135" spans="1:9" x14ac:dyDescent="0.2">
      <c r="A135">
        <f t="shared" si="5"/>
        <v>252</v>
      </c>
      <c r="B135" t="s">
        <v>151</v>
      </c>
      <c r="C135" s="2" t="s">
        <v>9</v>
      </c>
      <c r="D135" t="s">
        <v>407</v>
      </c>
      <c r="E135" s="2" t="s">
        <v>423</v>
      </c>
      <c r="F135" s="2">
        <v>1500</v>
      </c>
      <c r="H135" s="2" t="s">
        <v>395</v>
      </c>
      <c r="I135" t="str">
        <f>CONCATENATE("{'tag_name': '",D135, "', 'register_type': '",H135, "', 'register_number': ",A135, ", 'arr_len': 750},")</f>
        <v>{'tag_name': 'Card_Past[1].Surface_Position', 'register_type': 'ir', 'register_number': 252, 'arr_len': 750},</v>
      </c>
    </row>
    <row r="136" spans="1:9" x14ac:dyDescent="0.2">
      <c r="A136">
        <f t="shared" si="5"/>
        <v>1752</v>
      </c>
      <c r="B136" t="s">
        <v>255</v>
      </c>
      <c r="C136" s="2" t="s">
        <v>9</v>
      </c>
      <c r="D136" t="s">
        <v>408</v>
      </c>
      <c r="E136" s="2" t="s">
        <v>423</v>
      </c>
      <c r="F136" s="2">
        <v>1500</v>
      </c>
      <c r="H136" s="2" t="s">
        <v>395</v>
      </c>
      <c r="I136" t="str">
        <f t="shared" ref="I136:I150" si="7">CONCATENATE("{'tag_name': '",D136, "', 'register_type': '",H136, "', 'register_number': ",A136, ", 'arr_len': 750},")</f>
        <v>{'tag_name': 'Card_Past[2].Surface_Position', 'register_type': 'ir', 'register_number': 1752, 'arr_len': 750},</v>
      </c>
    </row>
    <row r="137" spans="1:9" x14ac:dyDescent="0.2">
      <c r="A137">
        <f t="shared" si="5"/>
        <v>3252</v>
      </c>
      <c r="B137" t="s">
        <v>329</v>
      </c>
      <c r="C137" s="2" t="s">
        <v>9</v>
      </c>
      <c r="D137" t="s">
        <v>409</v>
      </c>
      <c r="E137" s="2" t="s">
        <v>423</v>
      </c>
      <c r="F137" s="2">
        <v>1500</v>
      </c>
      <c r="H137" s="2" t="s">
        <v>395</v>
      </c>
      <c r="I137" t="str">
        <f t="shared" si="7"/>
        <v>{'tag_name': 'Card_Past[3].Surface_Position', 'register_type': 'ir', 'register_number': 3252, 'arr_len': 750},</v>
      </c>
    </row>
    <row r="138" spans="1:9" x14ac:dyDescent="0.2">
      <c r="A138">
        <f t="shared" si="5"/>
        <v>4752</v>
      </c>
      <c r="B138" t="s">
        <v>357</v>
      </c>
      <c r="C138" s="2" t="s">
        <v>9</v>
      </c>
      <c r="D138" t="s">
        <v>410</v>
      </c>
      <c r="E138" s="2" t="s">
        <v>423</v>
      </c>
      <c r="F138" s="2">
        <v>1500</v>
      </c>
      <c r="H138" s="2" t="s">
        <v>395</v>
      </c>
      <c r="I138" t="str">
        <f t="shared" si="7"/>
        <v>{'tag_name': 'Card_Past[4].Surface_Position', 'register_type': 'ir', 'register_number': 4752, 'arr_len': 750},</v>
      </c>
    </row>
    <row r="139" spans="1:9" x14ac:dyDescent="0.2">
      <c r="A139">
        <f t="shared" si="5"/>
        <v>6252</v>
      </c>
      <c r="B139" t="s">
        <v>152</v>
      </c>
      <c r="C139" s="2" t="s">
        <v>9</v>
      </c>
      <c r="D139" t="s">
        <v>411</v>
      </c>
      <c r="E139" s="2" t="s">
        <v>423</v>
      </c>
      <c r="F139" s="2">
        <v>1500</v>
      </c>
      <c r="H139" s="2" t="s">
        <v>395</v>
      </c>
      <c r="I139" t="str">
        <f t="shared" si="7"/>
        <v>{'tag_name': 'Card_Past[1].Surface_Load', 'register_type': 'ir', 'register_number': 6252, 'arr_len': 750},</v>
      </c>
    </row>
    <row r="140" spans="1:9" x14ac:dyDescent="0.2">
      <c r="A140">
        <f t="shared" si="5"/>
        <v>7752</v>
      </c>
      <c r="B140" t="s">
        <v>256</v>
      </c>
      <c r="C140" s="2" t="s">
        <v>9</v>
      </c>
      <c r="D140" t="s">
        <v>412</v>
      </c>
      <c r="E140" s="2" t="s">
        <v>423</v>
      </c>
      <c r="F140" s="2">
        <v>1500</v>
      </c>
      <c r="H140" s="2" t="s">
        <v>395</v>
      </c>
      <c r="I140" t="str">
        <f t="shared" si="7"/>
        <v>{'tag_name': 'Card_Past[2].Surface_Load', 'register_type': 'ir', 'register_number': 7752, 'arr_len': 750},</v>
      </c>
    </row>
    <row r="141" spans="1:9" x14ac:dyDescent="0.2">
      <c r="A141">
        <f t="shared" si="5"/>
        <v>9252</v>
      </c>
      <c r="B141" t="s">
        <v>330</v>
      </c>
      <c r="C141" s="2" t="s">
        <v>9</v>
      </c>
      <c r="D141" t="s">
        <v>413</v>
      </c>
      <c r="E141" s="2" t="s">
        <v>423</v>
      </c>
      <c r="F141" s="2">
        <v>1500</v>
      </c>
      <c r="H141" s="2" t="s">
        <v>395</v>
      </c>
      <c r="I141" t="str">
        <f t="shared" si="7"/>
        <v>{'tag_name': 'Card_Past[3].Surface_Load', 'register_type': 'ir', 'register_number': 9252, 'arr_len': 750},</v>
      </c>
    </row>
    <row r="142" spans="1:9" x14ac:dyDescent="0.2">
      <c r="A142">
        <f t="shared" si="5"/>
        <v>10752</v>
      </c>
      <c r="B142" t="s">
        <v>358</v>
      </c>
      <c r="C142" s="2" t="s">
        <v>9</v>
      </c>
      <c r="D142" t="s">
        <v>414</v>
      </c>
      <c r="E142" s="2" t="s">
        <v>423</v>
      </c>
      <c r="F142" s="2">
        <v>1500</v>
      </c>
      <c r="H142" s="2" t="s">
        <v>395</v>
      </c>
      <c r="I142" t="str">
        <f t="shared" si="7"/>
        <v>{'tag_name': 'Card_Past[4].Surface_Load', 'register_type': 'ir', 'register_number': 10752, 'arr_len': 750},</v>
      </c>
    </row>
    <row r="143" spans="1:9" x14ac:dyDescent="0.2">
      <c r="A143">
        <f t="shared" si="5"/>
        <v>12252</v>
      </c>
      <c r="B143" t="s">
        <v>153</v>
      </c>
      <c r="C143" s="2" t="s">
        <v>9</v>
      </c>
      <c r="D143" t="s">
        <v>415</v>
      </c>
      <c r="E143" s="2" t="s">
        <v>423</v>
      </c>
      <c r="F143" s="2">
        <v>1500</v>
      </c>
      <c r="H143" s="2" t="s">
        <v>395</v>
      </c>
      <c r="I143" t="str">
        <f t="shared" si="7"/>
        <v>{'tag_name': 'Card_Past[1].Downhole_Position', 'register_type': 'ir', 'register_number': 12252, 'arr_len': 750},</v>
      </c>
    </row>
    <row r="144" spans="1:9" x14ac:dyDescent="0.2">
      <c r="A144">
        <f t="shared" si="5"/>
        <v>13752</v>
      </c>
      <c r="B144" t="s">
        <v>257</v>
      </c>
      <c r="C144" s="2" t="s">
        <v>9</v>
      </c>
      <c r="D144" t="s">
        <v>416</v>
      </c>
      <c r="E144" s="2" t="s">
        <v>423</v>
      </c>
      <c r="F144" s="2">
        <v>1500</v>
      </c>
      <c r="H144" s="2" t="s">
        <v>395</v>
      </c>
      <c r="I144" t="str">
        <f t="shared" si="7"/>
        <v>{'tag_name': 'Card_Past[2].Downhole_Position', 'register_type': 'ir', 'register_number': 13752, 'arr_len': 750},</v>
      </c>
    </row>
    <row r="145" spans="1:9" x14ac:dyDescent="0.2">
      <c r="A145">
        <f t="shared" si="5"/>
        <v>15252</v>
      </c>
      <c r="B145" t="s">
        <v>331</v>
      </c>
      <c r="C145" s="2" t="s">
        <v>9</v>
      </c>
      <c r="D145" t="s">
        <v>417</v>
      </c>
      <c r="E145" s="2" t="s">
        <v>423</v>
      </c>
      <c r="F145" s="2">
        <v>1500</v>
      </c>
      <c r="H145" s="2" t="s">
        <v>395</v>
      </c>
      <c r="I145" t="str">
        <f t="shared" si="7"/>
        <v>{'tag_name': 'Card_Past[3].Downhole_Position', 'register_type': 'ir', 'register_number': 15252, 'arr_len': 750},</v>
      </c>
    </row>
    <row r="146" spans="1:9" x14ac:dyDescent="0.2">
      <c r="A146">
        <f t="shared" si="5"/>
        <v>16752</v>
      </c>
      <c r="B146" t="s">
        <v>359</v>
      </c>
      <c r="C146" s="2" t="s">
        <v>9</v>
      </c>
      <c r="D146" t="s">
        <v>418</v>
      </c>
      <c r="E146" s="2" t="s">
        <v>423</v>
      </c>
      <c r="F146" s="2">
        <v>1500</v>
      </c>
      <c r="H146" s="2" t="s">
        <v>395</v>
      </c>
      <c r="I146" t="str">
        <f t="shared" si="7"/>
        <v>{'tag_name': 'Card_Past[4].Downhole_Position', 'register_type': 'ir', 'register_number': 16752, 'arr_len': 750},</v>
      </c>
    </row>
    <row r="147" spans="1:9" x14ac:dyDescent="0.2">
      <c r="A147">
        <f t="shared" si="5"/>
        <v>18252</v>
      </c>
      <c r="B147" t="s">
        <v>154</v>
      </c>
      <c r="C147" s="2" t="s">
        <v>9</v>
      </c>
      <c r="D147" t="s">
        <v>419</v>
      </c>
      <c r="E147" s="2" t="s">
        <v>423</v>
      </c>
      <c r="F147" s="2">
        <v>1500</v>
      </c>
      <c r="H147" s="2" t="s">
        <v>395</v>
      </c>
      <c r="I147" t="str">
        <f t="shared" si="7"/>
        <v>{'tag_name': 'Card_Past[1].Downhole_Load', 'register_type': 'ir', 'register_number': 18252, 'arr_len': 750},</v>
      </c>
    </row>
    <row r="148" spans="1:9" x14ac:dyDescent="0.2">
      <c r="A148">
        <f t="shared" si="5"/>
        <v>19752</v>
      </c>
      <c r="B148" t="s">
        <v>258</v>
      </c>
      <c r="C148" s="2" t="s">
        <v>9</v>
      </c>
      <c r="D148" t="s">
        <v>420</v>
      </c>
      <c r="E148" s="2" t="s">
        <v>423</v>
      </c>
      <c r="F148" s="2">
        <v>1500</v>
      </c>
      <c r="H148" s="2" t="s">
        <v>395</v>
      </c>
      <c r="I148" t="str">
        <f t="shared" si="7"/>
        <v>{'tag_name': 'Card_Past[2].Downhole_Load', 'register_type': 'ir', 'register_number': 19752, 'arr_len': 750},</v>
      </c>
    </row>
    <row r="149" spans="1:9" x14ac:dyDescent="0.2">
      <c r="A149">
        <f t="shared" si="5"/>
        <v>21252</v>
      </c>
      <c r="B149" t="s">
        <v>332</v>
      </c>
      <c r="C149" s="2" t="s">
        <v>9</v>
      </c>
      <c r="D149" t="s">
        <v>421</v>
      </c>
      <c r="E149" s="2" t="s">
        <v>423</v>
      </c>
      <c r="F149" s="2">
        <v>1500</v>
      </c>
      <c r="H149" s="2" t="s">
        <v>395</v>
      </c>
      <c r="I149" t="str">
        <f t="shared" si="7"/>
        <v>{'tag_name': 'Card_Past[3].Downhole_Load', 'register_type': 'ir', 'register_number': 21252, 'arr_len': 750},</v>
      </c>
    </row>
    <row r="150" spans="1:9" x14ac:dyDescent="0.2">
      <c r="A150">
        <f t="shared" si="5"/>
        <v>22752</v>
      </c>
      <c r="B150" t="s">
        <v>360</v>
      </c>
      <c r="C150" s="2" t="s">
        <v>9</v>
      </c>
      <c r="D150" t="s">
        <v>422</v>
      </c>
      <c r="E150" s="2" t="s">
        <v>423</v>
      </c>
      <c r="F150" s="2">
        <v>1500</v>
      </c>
      <c r="H150" s="2" t="s">
        <v>395</v>
      </c>
      <c r="I150" t="str">
        <f t="shared" si="7"/>
        <v>{'tag_name': 'Card_Past[4].Downhole_Load', 'register_type': 'ir', 'register_number': 22752, 'arr_len': 750},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opLeftCell="A74" workbookViewId="0">
      <selection activeCell="A2" sqref="A2"/>
    </sheetView>
  </sheetViews>
  <sheetFormatPr baseColWidth="10" defaultRowHeight="16" x14ac:dyDescent="0.2"/>
  <cols>
    <col min="1" max="1" width="7.6640625" customWidth="1"/>
    <col min="2" max="2" width="33.83203125" bestFit="1" customWidth="1"/>
    <col min="3" max="3" width="6.5" bestFit="1" customWidth="1"/>
    <col min="4" max="4" width="35.83203125" bestFit="1" customWidth="1"/>
    <col min="5" max="5" width="5.1640625" bestFit="1" customWidth="1"/>
    <col min="6" max="6" width="7" customWidth="1"/>
    <col min="7" max="7" width="40.5" bestFit="1" customWidth="1"/>
    <col min="8" max="8" width="8" bestFit="1" customWidth="1"/>
    <col min="9" max="9" width="80.33203125" bestFit="1" customWidth="1"/>
    <col min="10" max="10" width="2.83203125" bestFit="1" customWidth="1"/>
    <col min="11" max="11" width="50.332031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13</v>
      </c>
      <c r="E1" t="s">
        <v>35</v>
      </c>
      <c r="F1" t="s">
        <v>426</v>
      </c>
      <c r="G1" t="s">
        <v>14</v>
      </c>
      <c r="H1" t="s">
        <v>392</v>
      </c>
      <c r="I1" t="s">
        <v>397</v>
      </c>
    </row>
    <row r="2" spans="1:9" x14ac:dyDescent="0.2">
      <c r="A2">
        <v>1</v>
      </c>
      <c r="B2" t="s">
        <v>37</v>
      </c>
      <c r="C2" t="s">
        <v>4</v>
      </c>
      <c r="D2" t="s">
        <v>38</v>
      </c>
      <c r="E2" t="s">
        <v>39</v>
      </c>
      <c r="F2">
        <f>VLOOKUP(E2,'Register Counts'!$A$2:$B$5,2)</f>
        <v>2</v>
      </c>
      <c r="H2" t="s">
        <v>396</v>
      </c>
      <c r="I2" t="str">
        <f>CONCATENATE("{'tag_name': '",D2, "', 'register_type': '",H2, "', 'register_number': ",A2, "},")</f>
        <v>{'tag_name': '_dt', 'register_type': 'hr', 'register_number': 1},</v>
      </c>
    </row>
    <row r="3" spans="1:9" x14ac:dyDescent="0.2">
      <c r="A3">
        <f>A2+F2</f>
        <v>3</v>
      </c>
      <c r="B3" t="s">
        <v>73</v>
      </c>
      <c r="C3" t="s">
        <v>4</v>
      </c>
      <c r="D3" t="s">
        <v>74</v>
      </c>
      <c r="E3" t="s">
        <v>39</v>
      </c>
      <c r="F3">
        <f>VLOOKUP(E3,'Register Counts'!$A$2:$B$5,2)</f>
        <v>2</v>
      </c>
      <c r="H3" t="s">
        <v>396</v>
      </c>
      <c r="I3" t="str">
        <f t="shared" ref="I3:I66" si="0">CONCATENATE("{'tag_name': '",D3, "', 'register_type': '",H3, "', 'register_number': ",A3, "},")</f>
        <v>{'tag_name': 'Casing_ID', 'register_type': 'hr', 'register_number': 3},</v>
      </c>
    </row>
    <row r="4" spans="1:9" x14ac:dyDescent="0.2">
      <c r="A4">
        <f t="shared" ref="A4:A35" si="1">A3+F3</f>
        <v>5</v>
      </c>
      <c r="B4" t="s">
        <v>77</v>
      </c>
      <c r="C4" t="s">
        <v>4</v>
      </c>
      <c r="D4" t="s">
        <v>78</v>
      </c>
      <c r="E4" t="s">
        <v>39</v>
      </c>
      <c r="F4">
        <f>VLOOKUP(E4,'Register Counts'!$A$2:$B$5,2)</f>
        <v>2</v>
      </c>
      <c r="G4" t="s">
        <v>79</v>
      </c>
      <c r="H4" t="s">
        <v>396</v>
      </c>
      <c r="I4" t="str">
        <f t="shared" si="0"/>
        <v>{'tag_name': 'Drive_Start_Speed', 'register_type': 'hr', 'register_number': 5},</v>
      </c>
    </row>
    <row r="5" spans="1:9" x14ac:dyDescent="0.2">
      <c r="A5">
        <f t="shared" si="1"/>
        <v>7</v>
      </c>
      <c r="B5" t="s">
        <v>82</v>
      </c>
      <c r="C5" t="s">
        <v>4</v>
      </c>
      <c r="D5" t="s">
        <v>83</v>
      </c>
      <c r="E5" t="s">
        <v>39</v>
      </c>
      <c r="F5">
        <f>VLOOKUP(E5,'Register Counts'!$A$2:$B$5,2)</f>
        <v>2</v>
      </c>
      <c r="G5" t="s">
        <v>84</v>
      </c>
      <c r="H5" t="s">
        <v>396</v>
      </c>
      <c r="I5" t="str">
        <f t="shared" si="0"/>
        <v>{'tag_name': 'Electricity_Cost', 'register_type': 'hr', 'register_number': 7},</v>
      </c>
    </row>
    <row r="6" spans="1:9" x14ac:dyDescent="0.2">
      <c r="A6">
        <f t="shared" si="1"/>
        <v>9</v>
      </c>
      <c r="B6" t="s">
        <v>85</v>
      </c>
      <c r="C6" t="s">
        <v>4</v>
      </c>
      <c r="D6" t="s">
        <v>86</v>
      </c>
      <c r="E6" t="s">
        <v>39</v>
      </c>
      <c r="F6">
        <f>VLOOKUP(E6,'Register Counts'!$A$2:$B$5,2)</f>
        <v>2</v>
      </c>
      <c r="G6" t="s">
        <v>87</v>
      </c>
      <c r="H6" t="s">
        <v>396</v>
      </c>
      <c r="I6" t="str">
        <f t="shared" si="0"/>
        <v>{'tag_name': 'Estimated_Tubing_Movement', 'register_type': 'hr', 'register_number': 9},</v>
      </c>
    </row>
    <row r="7" spans="1:9" x14ac:dyDescent="0.2">
      <c r="A7">
        <f t="shared" si="1"/>
        <v>11</v>
      </c>
      <c r="B7" t="s">
        <v>88</v>
      </c>
      <c r="C7" t="s">
        <v>4</v>
      </c>
      <c r="D7" t="s">
        <v>89</v>
      </c>
      <c r="E7" t="s">
        <v>39</v>
      </c>
      <c r="F7">
        <f>VLOOKUP(E7,'Register Counts'!$A$2:$B$5,2)</f>
        <v>2</v>
      </c>
      <c r="G7" t="s">
        <v>90</v>
      </c>
      <c r="H7" t="s">
        <v>396</v>
      </c>
      <c r="I7" t="str">
        <f t="shared" si="0"/>
        <v>{'tag_name': 'Fluid_Gradient', 'register_type': 'hr', 'register_number': 11},</v>
      </c>
    </row>
    <row r="8" spans="1:9" x14ac:dyDescent="0.2">
      <c r="A8">
        <f t="shared" si="1"/>
        <v>13</v>
      </c>
      <c r="B8" t="s">
        <v>91</v>
      </c>
      <c r="C8" t="s">
        <v>4</v>
      </c>
      <c r="D8" t="s">
        <v>92</v>
      </c>
      <c r="E8" t="s">
        <v>39</v>
      </c>
      <c r="F8">
        <f>VLOOKUP(E8,'Register Counts'!$A$2:$B$5,2)</f>
        <v>2</v>
      </c>
      <c r="G8" t="s">
        <v>93</v>
      </c>
      <c r="H8" t="s">
        <v>396</v>
      </c>
      <c r="I8" t="str">
        <f t="shared" si="0"/>
        <v>{'tag_name': 'Friction', 'register_type': 'hr', 'register_number': 13},</v>
      </c>
    </row>
    <row r="9" spans="1:9" x14ac:dyDescent="0.2">
      <c r="A9">
        <f t="shared" si="1"/>
        <v>15</v>
      </c>
      <c r="B9" t="s">
        <v>94</v>
      </c>
      <c r="C9" t="s">
        <v>4</v>
      </c>
      <c r="D9" t="s">
        <v>95</v>
      </c>
      <c r="E9" t="s">
        <v>47</v>
      </c>
      <c r="F9">
        <f>VLOOKUP(E9,'Register Counts'!$A$2:$B$5,2)</f>
        <v>1</v>
      </c>
      <c r="H9" t="s">
        <v>396</v>
      </c>
      <c r="I9" t="str">
        <f t="shared" si="0"/>
        <v>{'tag_name': 'Gauge_Off_Time.Hour', 'register_type': 'hr', 'register_number': 15},</v>
      </c>
    </row>
    <row r="10" spans="1:9" x14ac:dyDescent="0.2">
      <c r="A10">
        <f t="shared" si="1"/>
        <v>16</v>
      </c>
      <c r="B10" t="s">
        <v>96</v>
      </c>
      <c r="C10" t="s">
        <v>4</v>
      </c>
      <c r="D10" t="s">
        <v>97</v>
      </c>
      <c r="E10" t="s">
        <v>47</v>
      </c>
      <c r="F10">
        <f>VLOOKUP(E10,'Register Counts'!$A$2:$B$5,2)</f>
        <v>1</v>
      </c>
      <c r="H10" t="s">
        <v>396</v>
      </c>
      <c r="I10" t="str">
        <f t="shared" si="0"/>
        <v>{'tag_name': 'Gauge_Off_Time.Min', 'register_type': 'hr', 'register_number': 16},</v>
      </c>
    </row>
    <row r="11" spans="1:9" x14ac:dyDescent="0.2">
      <c r="A11">
        <f t="shared" si="1"/>
        <v>17</v>
      </c>
      <c r="B11" t="s">
        <v>170</v>
      </c>
      <c r="C11" t="s">
        <v>4</v>
      </c>
      <c r="D11" t="s">
        <v>166</v>
      </c>
      <c r="E11" t="s">
        <v>39</v>
      </c>
      <c r="F11">
        <f>VLOOKUP(E11,'Register Counts'!$A$2:$B$5,2)</f>
        <v>2</v>
      </c>
      <c r="H11" t="s">
        <v>396</v>
      </c>
      <c r="I11" t="str">
        <f t="shared" si="0"/>
        <v>{'tag_name': 'Input_Analog_1_AIN.Cfg_PVEUMax', 'register_type': 'hr', 'register_number': 17},</v>
      </c>
    </row>
    <row r="12" spans="1:9" x14ac:dyDescent="0.2">
      <c r="A12">
        <f t="shared" si="1"/>
        <v>19</v>
      </c>
      <c r="B12" t="s">
        <v>171</v>
      </c>
      <c r="C12" t="s">
        <v>4</v>
      </c>
      <c r="D12" t="s">
        <v>165</v>
      </c>
      <c r="E12" t="s">
        <v>39</v>
      </c>
      <c r="F12">
        <f>VLOOKUP(E12,'Register Counts'!$A$2:$B$5,2)</f>
        <v>2</v>
      </c>
      <c r="H12" t="s">
        <v>396</v>
      </c>
      <c r="I12" t="str">
        <f t="shared" si="0"/>
        <v>{'tag_name': 'Input_Analog_1_AIN.Cfg_PVEUMin', 'register_type': 'hr', 'register_number': 19},</v>
      </c>
    </row>
    <row r="13" spans="1:9" x14ac:dyDescent="0.2">
      <c r="A13">
        <f t="shared" si="1"/>
        <v>21</v>
      </c>
      <c r="B13" t="s">
        <v>195</v>
      </c>
      <c r="C13" t="s">
        <v>4</v>
      </c>
      <c r="D13" t="s">
        <v>196</v>
      </c>
      <c r="E13" t="s">
        <v>39</v>
      </c>
      <c r="F13">
        <f>VLOOKUP(E13,'Register Counts'!$A$2:$B$5,2)</f>
        <v>2</v>
      </c>
      <c r="H13" t="s">
        <v>396</v>
      </c>
      <c r="I13" t="str">
        <f t="shared" si="0"/>
        <v>{'tag_name': 'Input_Analog_2_AIN.Cfg_PVEUMax', 'register_type': 'hr', 'register_number': 21},</v>
      </c>
    </row>
    <row r="14" spans="1:9" x14ac:dyDescent="0.2">
      <c r="A14">
        <f t="shared" si="1"/>
        <v>23</v>
      </c>
      <c r="B14" t="s">
        <v>193</v>
      </c>
      <c r="C14" t="s">
        <v>4</v>
      </c>
      <c r="D14" t="s">
        <v>194</v>
      </c>
      <c r="E14" t="s">
        <v>39</v>
      </c>
      <c r="F14">
        <f>VLOOKUP(E14,'Register Counts'!$A$2:$B$5,2)</f>
        <v>2</v>
      </c>
      <c r="H14" t="s">
        <v>396</v>
      </c>
      <c r="I14" t="str">
        <f t="shared" si="0"/>
        <v>{'tag_name': 'Input_Analog_2_AIN.Cfg_PVEUMin', 'register_type': 'hr', 'register_number': 23},</v>
      </c>
    </row>
    <row r="15" spans="1:9" x14ac:dyDescent="0.2">
      <c r="A15">
        <f t="shared" si="1"/>
        <v>25</v>
      </c>
      <c r="B15" t="s">
        <v>207</v>
      </c>
      <c r="C15" t="s">
        <v>4</v>
      </c>
      <c r="D15" t="s">
        <v>208</v>
      </c>
      <c r="E15" t="s">
        <v>39</v>
      </c>
      <c r="F15">
        <f>VLOOKUP(E15,'Register Counts'!$A$2:$B$5,2)</f>
        <v>2</v>
      </c>
      <c r="H15" t="s">
        <v>396</v>
      </c>
      <c r="I15" t="str">
        <f t="shared" si="0"/>
        <v>{'tag_name': 'Input_Analog_3_AIN.Cfg_PVEUMax', 'register_type': 'hr', 'register_number': 25},</v>
      </c>
    </row>
    <row r="16" spans="1:9" x14ac:dyDescent="0.2">
      <c r="A16">
        <f t="shared" si="1"/>
        <v>27</v>
      </c>
      <c r="B16" t="s">
        <v>205</v>
      </c>
      <c r="C16" t="s">
        <v>4</v>
      </c>
      <c r="D16" t="s">
        <v>206</v>
      </c>
      <c r="E16" t="s">
        <v>39</v>
      </c>
      <c r="F16">
        <f>VLOOKUP(E16,'Register Counts'!$A$2:$B$5,2)</f>
        <v>2</v>
      </c>
      <c r="H16" t="s">
        <v>396</v>
      </c>
      <c r="I16" t="str">
        <f t="shared" si="0"/>
        <v>{'tag_name': 'Input_Analog_3_AIN.Cfg_PVEUMin', 'register_type': 'hr', 'register_number': 27},</v>
      </c>
    </row>
    <row r="17" spans="1:9" x14ac:dyDescent="0.2">
      <c r="A17">
        <f t="shared" si="1"/>
        <v>29</v>
      </c>
      <c r="B17" t="s">
        <v>215</v>
      </c>
      <c r="C17" t="s">
        <v>4</v>
      </c>
      <c r="D17" t="s">
        <v>220</v>
      </c>
      <c r="E17" t="s">
        <v>39</v>
      </c>
      <c r="F17">
        <f>VLOOKUP(E17,'Register Counts'!$A$2:$B$5,2)</f>
        <v>2</v>
      </c>
      <c r="H17" t="s">
        <v>396</v>
      </c>
      <c r="I17" t="str">
        <f t="shared" si="0"/>
        <v>{'tag_name': 'Input_Inclinometer_AIN.Cfg_PVEUMax', 'register_type': 'hr', 'register_number': 29},</v>
      </c>
    </row>
    <row r="18" spans="1:9" x14ac:dyDescent="0.2">
      <c r="A18">
        <f t="shared" si="1"/>
        <v>31</v>
      </c>
      <c r="B18" t="s">
        <v>214</v>
      </c>
      <c r="C18" t="s">
        <v>4</v>
      </c>
      <c r="D18" t="s">
        <v>219</v>
      </c>
      <c r="E18" t="s">
        <v>39</v>
      </c>
      <c r="F18">
        <f>VLOOKUP(E18,'Register Counts'!$A$2:$B$5,2)</f>
        <v>2</v>
      </c>
      <c r="H18" t="s">
        <v>396</v>
      </c>
      <c r="I18" t="str">
        <f t="shared" si="0"/>
        <v>{'tag_name': 'Input_Inclinometer_AIN.Cfg_PVEUMin', 'register_type': 'hr', 'register_number': 31},</v>
      </c>
    </row>
    <row r="19" spans="1:9" x14ac:dyDescent="0.2">
      <c r="A19">
        <f t="shared" si="1"/>
        <v>33</v>
      </c>
      <c r="B19" t="s">
        <v>230</v>
      </c>
      <c r="C19" t="s">
        <v>4</v>
      </c>
      <c r="D19" t="s">
        <v>225</v>
      </c>
      <c r="E19" t="s">
        <v>39</v>
      </c>
      <c r="F19">
        <f>VLOOKUP(E19,'Register Counts'!$A$2:$B$5,2)</f>
        <v>2</v>
      </c>
      <c r="H19" t="s">
        <v>396</v>
      </c>
      <c r="I19" t="str">
        <f t="shared" si="0"/>
        <v>{'tag_name': 'Input_LoadCell_AIN.Cfg_PVEUMax', 'register_type': 'hr', 'register_number': 33},</v>
      </c>
    </row>
    <row r="20" spans="1:9" x14ac:dyDescent="0.2">
      <c r="A20">
        <f t="shared" si="1"/>
        <v>35</v>
      </c>
      <c r="B20" t="s">
        <v>229</v>
      </c>
      <c r="C20" t="s">
        <v>4</v>
      </c>
      <c r="D20" t="s">
        <v>224</v>
      </c>
      <c r="E20" t="s">
        <v>39</v>
      </c>
      <c r="F20">
        <f>VLOOKUP(E20,'Register Counts'!$A$2:$B$5,2)</f>
        <v>2</v>
      </c>
      <c r="H20" t="s">
        <v>396</v>
      </c>
      <c r="I20" t="str">
        <f t="shared" si="0"/>
        <v>{'tag_name': 'Input_LoadCell_AIN.Cfg_PVEUMin', 'register_type': 'hr', 'register_number': 35},</v>
      </c>
    </row>
    <row r="21" spans="1:9" x14ac:dyDescent="0.2">
      <c r="A21">
        <f t="shared" si="1"/>
        <v>37</v>
      </c>
      <c r="B21" t="s">
        <v>176</v>
      </c>
      <c r="C21" t="s">
        <v>4</v>
      </c>
      <c r="D21" t="s">
        <v>177</v>
      </c>
      <c r="E21" t="s">
        <v>39</v>
      </c>
      <c r="F21">
        <f>VLOOKUP(E21,'Register Counts'!$A$2:$B$5,2)</f>
        <v>2</v>
      </c>
      <c r="H21" t="s">
        <v>396</v>
      </c>
      <c r="I21" t="str">
        <f t="shared" si="0"/>
        <v>{'tag_name': 'K_Factor', 'register_type': 'hr', 'register_number': 37},</v>
      </c>
    </row>
    <row r="22" spans="1:9" x14ac:dyDescent="0.2">
      <c r="A22">
        <f t="shared" si="1"/>
        <v>39</v>
      </c>
      <c r="B22" t="s">
        <v>182</v>
      </c>
      <c r="C22" t="s">
        <v>4</v>
      </c>
      <c r="D22" t="s">
        <v>183</v>
      </c>
      <c r="E22" t="s">
        <v>39</v>
      </c>
      <c r="F22">
        <f>VLOOKUP(E22,'Register Counts'!$A$2:$B$5,2)</f>
        <v>2</v>
      </c>
      <c r="G22" t="s">
        <v>184</v>
      </c>
      <c r="H22" t="s">
        <v>396</v>
      </c>
      <c r="I22" t="str">
        <f t="shared" si="0"/>
        <v>{'tag_name': 'Min_Fluid_Load_Shutdown_Setpoint', 'register_type': 'hr', 'register_number': 39},</v>
      </c>
    </row>
    <row r="23" spans="1:9" x14ac:dyDescent="0.2">
      <c r="A23">
        <f t="shared" si="1"/>
        <v>41</v>
      </c>
      <c r="B23" t="s">
        <v>169</v>
      </c>
      <c r="C23" t="s">
        <v>4</v>
      </c>
      <c r="D23" t="s">
        <v>162</v>
      </c>
      <c r="E23" t="s">
        <v>42</v>
      </c>
      <c r="F23">
        <f>VLOOKUP(E23,'Register Counts'!$A$2:$B$5,2)</f>
        <v>1</v>
      </c>
      <c r="H23" t="s">
        <v>396</v>
      </c>
      <c r="I23" t="str">
        <f t="shared" si="0"/>
        <v>{'tag_name': 'Input_Analog_1.Channel', 'register_type': 'hr', 'register_number': 41},</v>
      </c>
    </row>
    <row r="24" spans="1:9" x14ac:dyDescent="0.2">
      <c r="A24">
        <f t="shared" si="1"/>
        <v>42</v>
      </c>
      <c r="B24" t="s">
        <v>172</v>
      </c>
      <c r="C24" t="s">
        <v>4</v>
      </c>
      <c r="D24" t="s">
        <v>163</v>
      </c>
      <c r="E24" t="s">
        <v>42</v>
      </c>
      <c r="F24">
        <f>VLOOKUP(E24,'Register Counts'!$A$2:$B$5,2)</f>
        <v>1</v>
      </c>
      <c r="G24" t="s">
        <v>164</v>
      </c>
      <c r="H24" t="s">
        <v>396</v>
      </c>
      <c r="I24" t="str">
        <f t="shared" si="0"/>
        <v>{'tag_name': 'Input_Analog_1.Type', 'register_type': 'hr', 'register_number': 42},</v>
      </c>
    </row>
    <row r="25" spans="1:9" x14ac:dyDescent="0.2">
      <c r="A25">
        <f t="shared" si="1"/>
        <v>43</v>
      </c>
      <c r="B25" t="s">
        <v>189</v>
      </c>
      <c r="C25" t="s">
        <v>4</v>
      </c>
      <c r="D25" t="s">
        <v>190</v>
      </c>
      <c r="E25" t="s">
        <v>42</v>
      </c>
      <c r="F25">
        <f>VLOOKUP(E25,'Register Counts'!$A$2:$B$5,2)</f>
        <v>1</v>
      </c>
      <c r="H25" t="s">
        <v>396</v>
      </c>
      <c r="I25" t="str">
        <f t="shared" si="0"/>
        <v>{'tag_name': 'Input_Analog_2.Channel', 'register_type': 'hr', 'register_number': 43},</v>
      </c>
    </row>
    <row r="26" spans="1:9" x14ac:dyDescent="0.2">
      <c r="A26">
        <f t="shared" si="1"/>
        <v>44</v>
      </c>
      <c r="B26" t="s">
        <v>191</v>
      </c>
      <c r="C26" t="s">
        <v>4</v>
      </c>
      <c r="D26" t="s">
        <v>192</v>
      </c>
      <c r="E26" t="s">
        <v>42</v>
      </c>
      <c r="F26">
        <f>VLOOKUP(E26,'Register Counts'!$A$2:$B$5,2)</f>
        <v>1</v>
      </c>
      <c r="G26" t="s">
        <v>164</v>
      </c>
      <c r="H26" t="s">
        <v>396</v>
      </c>
      <c r="I26" t="str">
        <f t="shared" si="0"/>
        <v>{'tag_name': 'Input_Analog_2.Type', 'register_type': 'hr', 'register_number': 44},</v>
      </c>
    </row>
    <row r="27" spans="1:9" x14ac:dyDescent="0.2">
      <c r="A27">
        <f t="shared" si="1"/>
        <v>45</v>
      </c>
      <c r="B27" t="s">
        <v>201</v>
      </c>
      <c r="C27" t="s">
        <v>4</v>
      </c>
      <c r="D27" t="s">
        <v>202</v>
      </c>
      <c r="E27" t="s">
        <v>42</v>
      </c>
      <c r="F27">
        <f>VLOOKUP(E27,'Register Counts'!$A$2:$B$5,2)</f>
        <v>1</v>
      </c>
      <c r="H27" t="s">
        <v>396</v>
      </c>
      <c r="I27" t="str">
        <f t="shared" si="0"/>
        <v>{'tag_name': 'Input_Analog_3.Channel', 'register_type': 'hr', 'register_number': 45},</v>
      </c>
    </row>
    <row r="28" spans="1:9" x14ac:dyDescent="0.2">
      <c r="A28">
        <f t="shared" si="1"/>
        <v>46</v>
      </c>
      <c r="B28" t="s">
        <v>203</v>
      </c>
      <c r="C28" t="s">
        <v>4</v>
      </c>
      <c r="D28" t="s">
        <v>204</v>
      </c>
      <c r="E28" t="s">
        <v>42</v>
      </c>
      <c r="F28">
        <f>VLOOKUP(E28,'Register Counts'!$A$2:$B$5,2)</f>
        <v>1</v>
      </c>
      <c r="G28" t="s">
        <v>164</v>
      </c>
      <c r="H28" t="s">
        <v>396</v>
      </c>
      <c r="I28" t="str">
        <f t="shared" si="0"/>
        <v>{'tag_name': 'Input_Analog_3.Type', 'register_type': 'hr', 'register_number': 46},</v>
      </c>
    </row>
    <row r="29" spans="1:9" x14ac:dyDescent="0.2">
      <c r="A29">
        <f t="shared" si="1"/>
        <v>47</v>
      </c>
      <c r="B29" t="s">
        <v>212</v>
      </c>
      <c r="C29" t="s">
        <v>4</v>
      </c>
      <c r="D29" t="s">
        <v>217</v>
      </c>
      <c r="E29" t="s">
        <v>42</v>
      </c>
      <c r="F29">
        <f>VLOOKUP(E29,'Register Counts'!$A$2:$B$5,2)</f>
        <v>1</v>
      </c>
      <c r="H29" t="s">
        <v>396</v>
      </c>
      <c r="I29" t="str">
        <f t="shared" si="0"/>
        <v>{'tag_name': 'Input_Inclinometer.Channel', 'register_type': 'hr', 'register_number': 47},</v>
      </c>
    </row>
    <row r="30" spans="1:9" x14ac:dyDescent="0.2">
      <c r="A30">
        <f t="shared" si="1"/>
        <v>48</v>
      </c>
      <c r="B30" t="s">
        <v>213</v>
      </c>
      <c r="C30" t="s">
        <v>4</v>
      </c>
      <c r="D30" t="s">
        <v>218</v>
      </c>
      <c r="E30" t="s">
        <v>42</v>
      </c>
      <c r="F30">
        <f>VLOOKUP(E30,'Register Counts'!$A$2:$B$5,2)</f>
        <v>1</v>
      </c>
      <c r="H30" t="s">
        <v>396</v>
      </c>
      <c r="I30" t="str">
        <f t="shared" si="0"/>
        <v>{'tag_name': 'Input_Inclinometer.Type', 'register_type': 'hr', 'register_number': 48},</v>
      </c>
    </row>
    <row r="31" spans="1:9" x14ac:dyDescent="0.2">
      <c r="A31">
        <f t="shared" si="1"/>
        <v>49</v>
      </c>
      <c r="B31" t="s">
        <v>227</v>
      </c>
      <c r="C31" t="s">
        <v>4</v>
      </c>
      <c r="D31" t="s">
        <v>222</v>
      </c>
      <c r="E31" t="s">
        <v>42</v>
      </c>
      <c r="F31">
        <f>VLOOKUP(E31,'Register Counts'!$A$2:$B$5,2)</f>
        <v>1</v>
      </c>
      <c r="H31" t="s">
        <v>396</v>
      </c>
      <c r="I31" t="str">
        <f t="shared" si="0"/>
        <v>{'tag_name': 'Input_LoadCell.Channel', 'register_type': 'hr', 'register_number': 49},</v>
      </c>
    </row>
    <row r="32" spans="1:9" x14ac:dyDescent="0.2">
      <c r="A32">
        <f t="shared" si="1"/>
        <v>50</v>
      </c>
      <c r="B32" t="s">
        <v>228</v>
      </c>
      <c r="C32" t="s">
        <v>4</v>
      </c>
      <c r="D32" t="s">
        <v>223</v>
      </c>
      <c r="E32" t="s">
        <v>42</v>
      </c>
      <c r="F32">
        <f>VLOOKUP(E32,'Register Counts'!$A$2:$B$5,2)</f>
        <v>1</v>
      </c>
      <c r="H32" t="s">
        <v>396</v>
      </c>
      <c r="I32" t="str">
        <f t="shared" si="0"/>
        <v>{'tag_name': 'Input_LoadCell.Type', 'register_type': 'hr', 'register_number': 50},</v>
      </c>
    </row>
    <row r="33" spans="1:9" x14ac:dyDescent="0.2">
      <c r="A33">
        <f t="shared" si="1"/>
        <v>51</v>
      </c>
      <c r="B33" t="s">
        <v>427</v>
      </c>
      <c r="C33" t="s">
        <v>4</v>
      </c>
      <c r="D33" t="s">
        <v>430</v>
      </c>
      <c r="E33" t="s">
        <v>39</v>
      </c>
      <c r="F33">
        <f>VLOOKUP(E33,'Register Counts'!$A$2:$B$5,2)</f>
        <v>2</v>
      </c>
      <c r="H33" t="s">
        <v>396</v>
      </c>
      <c r="I33" t="str">
        <f t="shared" si="0"/>
        <v>{'tag_name': 'Taper.Taper[1].Setup.Length', 'register_type': 'hr', 'register_number': 51},</v>
      </c>
    </row>
    <row r="34" spans="1:9" x14ac:dyDescent="0.2">
      <c r="A34">
        <f t="shared" si="1"/>
        <v>53</v>
      </c>
      <c r="B34" t="s">
        <v>428</v>
      </c>
      <c r="C34" t="s">
        <v>4</v>
      </c>
      <c r="D34" t="s">
        <v>431</v>
      </c>
      <c r="E34" t="s">
        <v>39</v>
      </c>
      <c r="F34">
        <f>VLOOKUP(E34,'Register Counts'!$A$2:$B$5,2)</f>
        <v>2</v>
      </c>
      <c r="H34" t="s">
        <v>396</v>
      </c>
      <c r="I34" t="str">
        <f t="shared" si="0"/>
        <v>{'tag_name': 'Taper.Taper[1].Setup.Diameter', 'register_type': 'hr', 'register_number': 53},</v>
      </c>
    </row>
    <row r="35" spans="1:9" x14ac:dyDescent="0.2">
      <c r="A35">
        <f t="shared" si="1"/>
        <v>55</v>
      </c>
      <c r="B35" t="s">
        <v>429</v>
      </c>
      <c r="C35" t="s">
        <v>4</v>
      </c>
      <c r="D35" t="s">
        <v>432</v>
      </c>
      <c r="E35" t="s">
        <v>47</v>
      </c>
      <c r="F35">
        <f>VLOOKUP(E35,'Register Counts'!$A$2:$B$5,2)</f>
        <v>1</v>
      </c>
      <c r="G35" t="s">
        <v>433</v>
      </c>
      <c r="H35" t="s">
        <v>396</v>
      </c>
      <c r="I35" t="str">
        <f t="shared" si="0"/>
        <v>{'tag_name': 'Taper.Taper[1].Setup.Material', 'register_type': 'hr', 'register_number': 55},</v>
      </c>
    </row>
    <row r="36" spans="1:9" x14ac:dyDescent="0.2">
      <c r="A36">
        <f t="shared" ref="A36:A50" si="2">A35+F35</f>
        <v>56</v>
      </c>
      <c r="B36" t="s">
        <v>434</v>
      </c>
      <c r="C36" t="s">
        <v>4</v>
      </c>
      <c r="D36" t="s">
        <v>461</v>
      </c>
      <c r="E36" t="s">
        <v>39</v>
      </c>
      <c r="F36">
        <f>VLOOKUP(E36,'Register Counts'!$A$2:$B$5,2)</f>
        <v>2</v>
      </c>
      <c r="H36" t="s">
        <v>396</v>
      </c>
      <c r="I36" t="str">
        <f t="shared" si="0"/>
        <v>{'tag_name': 'Taper.Taper[2].Setup.Length', 'register_type': 'hr', 'register_number': 56},</v>
      </c>
    </row>
    <row r="37" spans="1:9" x14ac:dyDescent="0.2">
      <c r="A37">
        <f t="shared" si="2"/>
        <v>58</v>
      </c>
      <c r="B37" t="s">
        <v>435</v>
      </c>
      <c r="C37" t="s">
        <v>4</v>
      </c>
      <c r="D37" t="s">
        <v>462</v>
      </c>
      <c r="E37" t="s">
        <v>39</v>
      </c>
      <c r="F37">
        <f>VLOOKUP(E37,'Register Counts'!$A$2:$B$5,2)</f>
        <v>2</v>
      </c>
      <c r="H37" t="s">
        <v>396</v>
      </c>
      <c r="I37" t="str">
        <f t="shared" si="0"/>
        <v>{'tag_name': 'Taper.Taper[2].Setup.Diameter', 'register_type': 'hr', 'register_number': 58},</v>
      </c>
    </row>
    <row r="38" spans="1:9" x14ac:dyDescent="0.2">
      <c r="A38">
        <f t="shared" si="2"/>
        <v>60</v>
      </c>
      <c r="B38" t="s">
        <v>436</v>
      </c>
      <c r="C38" t="s">
        <v>4</v>
      </c>
      <c r="D38" t="s">
        <v>463</v>
      </c>
      <c r="E38" t="s">
        <v>47</v>
      </c>
      <c r="F38">
        <f>VLOOKUP(E38,'Register Counts'!$A$2:$B$5,2)</f>
        <v>1</v>
      </c>
      <c r="G38" t="s">
        <v>433</v>
      </c>
      <c r="H38" t="s">
        <v>396</v>
      </c>
      <c r="I38" t="str">
        <f t="shared" si="0"/>
        <v>{'tag_name': 'Taper.Taper[2].Setup.Material', 'register_type': 'hr', 'register_number': 60},</v>
      </c>
    </row>
    <row r="39" spans="1:9" x14ac:dyDescent="0.2">
      <c r="A39">
        <f t="shared" si="2"/>
        <v>61</v>
      </c>
      <c r="B39" t="s">
        <v>437</v>
      </c>
      <c r="C39" t="s">
        <v>4</v>
      </c>
      <c r="D39" t="s">
        <v>464</v>
      </c>
      <c r="E39" t="s">
        <v>39</v>
      </c>
      <c r="F39">
        <f>VLOOKUP(E39,'Register Counts'!$A$2:$B$5,2)</f>
        <v>2</v>
      </c>
      <c r="H39" t="s">
        <v>396</v>
      </c>
      <c r="I39" t="str">
        <f t="shared" si="0"/>
        <v>{'tag_name': 'Taper.Taper[3].Setup.Length', 'register_type': 'hr', 'register_number': 61},</v>
      </c>
    </row>
    <row r="40" spans="1:9" x14ac:dyDescent="0.2">
      <c r="A40">
        <f t="shared" si="2"/>
        <v>63</v>
      </c>
      <c r="B40" t="s">
        <v>438</v>
      </c>
      <c r="C40" t="s">
        <v>4</v>
      </c>
      <c r="D40" t="s">
        <v>465</v>
      </c>
      <c r="E40" t="s">
        <v>39</v>
      </c>
      <c r="F40">
        <f>VLOOKUP(E40,'Register Counts'!$A$2:$B$5,2)</f>
        <v>2</v>
      </c>
      <c r="H40" t="s">
        <v>396</v>
      </c>
      <c r="I40" t="str">
        <f t="shared" si="0"/>
        <v>{'tag_name': 'Taper.Taper[3].Setup.Diameter', 'register_type': 'hr', 'register_number': 63},</v>
      </c>
    </row>
    <row r="41" spans="1:9" x14ac:dyDescent="0.2">
      <c r="A41">
        <f t="shared" si="2"/>
        <v>65</v>
      </c>
      <c r="B41" t="s">
        <v>439</v>
      </c>
      <c r="C41" t="s">
        <v>4</v>
      </c>
      <c r="D41" t="s">
        <v>466</v>
      </c>
      <c r="E41" t="s">
        <v>47</v>
      </c>
      <c r="F41">
        <f>VLOOKUP(E41,'Register Counts'!$A$2:$B$5,2)</f>
        <v>1</v>
      </c>
      <c r="G41" t="s">
        <v>433</v>
      </c>
      <c r="H41" t="s">
        <v>396</v>
      </c>
      <c r="I41" t="str">
        <f t="shared" si="0"/>
        <v>{'tag_name': 'Taper.Taper[3].Setup.Material', 'register_type': 'hr', 'register_number': 65},</v>
      </c>
    </row>
    <row r="42" spans="1:9" x14ac:dyDescent="0.2">
      <c r="A42">
        <f t="shared" si="2"/>
        <v>66</v>
      </c>
      <c r="B42" t="s">
        <v>440</v>
      </c>
      <c r="C42" t="s">
        <v>4</v>
      </c>
      <c r="D42" t="s">
        <v>467</v>
      </c>
      <c r="E42" t="s">
        <v>39</v>
      </c>
      <c r="F42">
        <f>VLOOKUP(E42,'Register Counts'!$A$2:$B$5,2)</f>
        <v>2</v>
      </c>
      <c r="H42" t="s">
        <v>396</v>
      </c>
      <c r="I42" t="str">
        <f t="shared" si="0"/>
        <v>{'tag_name': 'Taper.Taper[4].Setup.Length', 'register_type': 'hr', 'register_number': 66},</v>
      </c>
    </row>
    <row r="43" spans="1:9" x14ac:dyDescent="0.2">
      <c r="A43">
        <f t="shared" si="2"/>
        <v>68</v>
      </c>
      <c r="B43" t="s">
        <v>441</v>
      </c>
      <c r="C43" t="s">
        <v>4</v>
      </c>
      <c r="D43" t="s">
        <v>468</v>
      </c>
      <c r="E43" t="s">
        <v>39</v>
      </c>
      <c r="F43">
        <f>VLOOKUP(E43,'Register Counts'!$A$2:$B$5,2)</f>
        <v>2</v>
      </c>
      <c r="H43" t="s">
        <v>396</v>
      </c>
      <c r="I43" t="str">
        <f t="shared" si="0"/>
        <v>{'tag_name': 'Taper.Taper[4].Setup.Diameter', 'register_type': 'hr', 'register_number': 68},</v>
      </c>
    </row>
    <row r="44" spans="1:9" x14ac:dyDescent="0.2">
      <c r="A44">
        <f t="shared" si="2"/>
        <v>70</v>
      </c>
      <c r="B44" t="s">
        <v>442</v>
      </c>
      <c r="C44" t="s">
        <v>4</v>
      </c>
      <c r="D44" t="s">
        <v>469</v>
      </c>
      <c r="E44" t="s">
        <v>47</v>
      </c>
      <c r="F44">
        <f>VLOOKUP(E44,'Register Counts'!$A$2:$B$5,2)</f>
        <v>1</v>
      </c>
      <c r="G44" t="s">
        <v>433</v>
      </c>
      <c r="H44" t="s">
        <v>396</v>
      </c>
      <c r="I44" t="str">
        <f t="shared" si="0"/>
        <v>{'tag_name': 'Taper.Taper[4].Setup.Material', 'register_type': 'hr', 'register_number': 70},</v>
      </c>
    </row>
    <row r="45" spans="1:9" x14ac:dyDescent="0.2">
      <c r="A45">
        <f t="shared" si="2"/>
        <v>71</v>
      </c>
      <c r="B45" t="s">
        <v>443</v>
      </c>
      <c r="C45" t="s">
        <v>4</v>
      </c>
      <c r="D45" t="s">
        <v>470</v>
      </c>
      <c r="E45" t="s">
        <v>39</v>
      </c>
      <c r="F45">
        <f>VLOOKUP(E45,'Register Counts'!$A$2:$B$5,2)</f>
        <v>2</v>
      </c>
      <c r="H45" t="s">
        <v>396</v>
      </c>
      <c r="I45" t="str">
        <f t="shared" si="0"/>
        <v>{'tag_name': 'Taper.Taper[5].Setup.Length', 'register_type': 'hr', 'register_number': 71},</v>
      </c>
    </row>
    <row r="46" spans="1:9" x14ac:dyDescent="0.2">
      <c r="A46">
        <f t="shared" si="2"/>
        <v>73</v>
      </c>
      <c r="B46" t="s">
        <v>444</v>
      </c>
      <c r="C46" t="s">
        <v>4</v>
      </c>
      <c r="D46" t="s">
        <v>471</v>
      </c>
      <c r="E46" t="s">
        <v>39</v>
      </c>
      <c r="F46">
        <f>VLOOKUP(E46,'Register Counts'!$A$2:$B$5,2)</f>
        <v>2</v>
      </c>
      <c r="H46" t="s">
        <v>396</v>
      </c>
      <c r="I46" t="str">
        <f t="shared" si="0"/>
        <v>{'tag_name': 'Taper.Taper[5].Setup.Diameter', 'register_type': 'hr', 'register_number': 73},</v>
      </c>
    </row>
    <row r="47" spans="1:9" x14ac:dyDescent="0.2">
      <c r="A47">
        <f t="shared" si="2"/>
        <v>75</v>
      </c>
      <c r="B47" t="s">
        <v>445</v>
      </c>
      <c r="C47" t="s">
        <v>4</v>
      </c>
      <c r="D47" t="s">
        <v>472</v>
      </c>
      <c r="E47" t="s">
        <v>47</v>
      </c>
      <c r="F47">
        <f>VLOOKUP(E47,'Register Counts'!$A$2:$B$5,2)</f>
        <v>1</v>
      </c>
      <c r="G47" t="s">
        <v>433</v>
      </c>
      <c r="H47" t="s">
        <v>396</v>
      </c>
      <c r="I47" t="str">
        <f t="shared" si="0"/>
        <v>{'tag_name': 'Taper.Taper[5].Setup.Material', 'register_type': 'hr', 'register_number': 75},</v>
      </c>
    </row>
    <row r="48" spans="1:9" x14ac:dyDescent="0.2">
      <c r="A48">
        <f t="shared" si="2"/>
        <v>76</v>
      </c>
      <c r="B48" t="s">
        <v>446</v>
      </c>
      <c r="C48" t="s">
        <v>4</v>
      </c>
      <c r="D48" t="s">
        <v>473</v>
      </c>
      <c r="E48" t="s">
        <v>39</v>
      </c>
      <c r="F48">
        <f>VLOOKUP(E48,'Register Counts'!$A$2:$B$5,2)</f>
        <v>2</v>
      </c>
      <c r="H48" t="s">
        <v>396</v>
      </c>
      <c r="I48" t="str">
        <f t="shared" si="0"/>
        <v>{'tag_name': 'Taper.Taper[6].Setup.Length', 'register_type': 'hr', 'register_number': 76},</v>
      </c>
    </row>
    <row r="49" spans="1:9" x14ac:dyDescent="0.2">
      <c r="A49">
        <f t="shared" si="2"/>
        <v>78</v>
      </c>
      <c r="B49" t="s">
        <v>447</v>
      </c>
      <c r="C49" t="s">
        <v>4</v>
      </c>
      <c r="D49" t="s">
        <v>474</v>
      </c>
      <c r="E49" t="s">
        <v>39</v>
      </c>
      <c r="F49">
        <f>VLOOKUP(E49,'Register Counts'!$A$2:$B$5,2)</f>
        <v>2</v>
      </c>
      <c r="H49" t="s">
        <v>396</v>
      </c>
      <c r="I49" t="str">
        <f t="shared" si="0"/>
        <v>{'tag_name': 'Taper.Taper[6].Setup.Diameter', 'register_type': 'hr', 'register_number': 78},</v>
      </c>
    </row>
    <row r="50" spans="1:9" x14ac:dyDescent="0.2">
      <c r="A50">
        <f t="shared" si="2"/>
        <v>80</v>
      </c>
      <c r="B50" t="s">
        <v>448</v>
      </c>
      <c r="C50" t="s">
        <v>4</v>
      </c>
      <c r="D50" t="s">
        <v>475</v>
      </c>
      <c r="E50" t="s">
        <v>47</v>
      </c>
      <c r="F50">
        <f>VLOOKUP(E50,'Register Counts'!$A$2:$B$5,2)</f>
        <v>1</v>
      </c>
      <c r="G50" t="s">
        <v>433</v>
      </c>
      <c r="H50" t="s">
        <v>396</v>
      </c>
      <c r="I50" t="str">
        <f t="shared" si="0"/>
        <v>{'tag_name': 'Taper.Taper[6].Setup.Material', 'register_type': 'hr', 'register_number': 80},</v>
      </c>
    </row>
    <row r="51" spans="1:9" x14ac:dyDescent="0.2">
      <c r="A51">
        <f t="shared" ref="A51:A92" si="3">A50+F50</f>
        <v>81</v>
      </c>
      <c r="B51" t="s">
        <v>449</v>
      </c>
      <c r="C51" t="s">
        <v>4</v>
      </c>
      <c r="D51" t="s">
        <v>476</v>
      </c>
      <c r="E51" t="s">
        <v>39</v>
      </c>
      <c r="F51">
        <f>VLOOKUP(E51,'Register Counts'!$A$2:$B$5,2)</f>
        <v>2</v>
      </c>
      <c r="H51" t="s">
        <v>396</v>
      </c>
      <c r="I51" t="str">
        <f t="shared" si="0"/>
        <v>{'tag_name': 'Taper.Taper[7].Setup.Length', 'register_type': 'hr', 'register_number': 81},</v>
      </c>
    </row>
    <row r="52" spans="1:9" x14ac:dyDescent="0.2">
      <c r="A52">
        <f t="shared" si="3"/>
        <v>83</v>
      </c>
      <c r="B52" t="s">
        <v>450</v>
      </c>
      <c r="C52" t="s">
        <v>4</v>
      </c>
      <c r="D52" t="s">
        <v>477</v>
      </c>
      <c r="E52" t="s">
        <v>39</v>
      </c>
      <c r="F52">
        <f>VLOOKUP(E52,'Register Counts'!$A$2:$B$5,2)</f>
        <v>2</v>
      </c>
      <c r="H52" t="s">
        <v>396</v>
      </c>
      <c r="I52" t="str">
        <f t="shared" si="0"/>
        <v>{'tag_name': 'Taper.Taper[7].Setup.Diameter', 'register_type': 'hr', 'register_number': 83},</v>
      </c>
    </row>
    <row r="53" spans="1:9" x14ac:dyDescent="0.2">
      <c r="A53">
        <f t="shared" si="3"/>
        <v>85</v>
      </c>
      <c r="B53" t="s">
        <v>451</v>
      </c>
      <c r="C53" t="s">
        <v>4</v>
      </c>
      <c r="D53" t="s">
        <v>478</v>
      </c>
      <c r="E53" t="s">
        <v>47</v>
      </c>
      <c r="F53">
        <f>VLOOKUP(E53,'Register Counts'!$A$2:$B$5,2)</f>
        <v>1</v>
      </c>
      <c r="G53" t="s">
        <v>433</v>
      </c>
      <c r="H53" t="s">
        <v>396</v>
      </c>
      <c r="I53" t="str">
        <f t="shared" si="0"/>
        <v>{'tag_name': 'Taper.Taper[7].Setup.Material', 'register_type': 'hr', 'register_number': 85},</v>
      </c>
    </row>
    <row r="54" spans="1:9" x14ac:dyDescent="0.2">
      <c r="A54">
        <f t="shared" si="3"/>
        <v>86</v>
      </c>
      <c r="B54" t="s">
        <v>452</v>
      </c>
      <c r="C54" t="s">
        <v>4</v>
      </c>
      <c r="D54" t="s">
        <v>479</v>
      </c>
      <c r="E54" t="s">
        <v>39</v>
      </c>
      <c r="F54">
        <f>VLOOKUP(E54,'Register Counts'!$A$2:$B$5,2)</f>
        <v>2</v>
      </c>
      <c r="H54" t="s">
        <v>396</v>
      </c>
      <c r="I54" t="str">
        <f t="shared" si="0"/>
        <v>{'tag_name': 'Taper.Taper[8].Setup.Length', 'register_type': 'hr', 'register_number': 86},</v>
      </c>
    </row>
    <row r="55" spans="1:9" x14ac:dyDescent="0.2">
      <c r="A55">
        <f t="shared" si="3"/>
        <v>88</v>
      </c>
      <c r="B55" t="s">
        <v>453</v>
      </c>
      <c r="C55" t="s">
        <v>4</v>
      </c>
      <c r="D55" t="s">
        <v>480</v>
      </c>
      <c r="E55" t="s">
        <v>39</v>
      </c>
      <c r="F55">
        <f>VLOOKUP(E55,'Register Counts'!$A$2:$B$5,2)</f>
        <v>2</v>
      </c>
      <c r="H55" t="s">
        <v>396</v>
      </c>
      <c r="I55" t="str">
        <f t="shared" si="0"/>
        <v>{'tag_name': 'Taper.Taper[8].Setup.Diameter', 'register_type': 'hr', 'register_number': 88},</v>
      </c>
    </row>
    <row r="56" spans="1:9" x14ac:dyDescent="0.2">
      <c r="A56">
        <f t="shared" si="3"/>
        <v>90</v>
      </c>
      <c r="B56" t="s">
        <v>454</v>
      </c>
      <c r="C56" t="s">
        <v>4</v>
      </c>
      <c r="D56" t="s">
        <v>481</v>
      </c>
      <c r="E56" t="s">
        <v>47</v>
      </c>
      <c r="F56">
        <f>VLOOKUP(E56,'Register Counts'!$A$2:$B$5,2)</f>
        <v>1</v>
      </c>
      <c r="G56" t="s">
        <v>433</v>
      </c>
      <c r="H56" t="s">
        <v>396</v>
      </c>
      <c r="I56" t="str">
        <f t="shared" si="0"/>
        <v>{'tag_name': 'Taper.Taper[8].Setup.Material', 'register_type': 'hr', 'register_number': 90},</v>
      </c>
    </row>
    <row r="57" spans="1:9" x14ac:dyDescent="0.2">
      <c r="A57">
        <f t="shared" si="3"/>
        <v>91</v>
      </c>
      <c r="B57" t="s">
        <v>455</v>
      </c>
      <c r="C57" t="s">
        <v>4</v>
      </c>
      <c r="D57" t="s">
        <v>482</v>
      </c>
      <c r="E57" t="s">
        <v>39</v>
      </c>
      <c r="F57">
        <f>VLOOKUP(E57,'Register Counts'!$A$2:$B$5,2)</f>
        <v>2</v>
      </c>
      <c r="H57" t="s">
        <v>396</v>
      </c>
      <c r="I57" t="str">
        <f t="shared" si="0"/>
        <v>{'tag_name': 'Taper.Taper[9].Setup.Length', 'register_type': 'hr', 'register_number': 91},</v>
      </c>
    </row>
    <row r="58" spans="1:9" x14ac:dyDescent="0.2">
      <c r="A58">
        <f t="shared" si="3"/>
        <v>93</v>
      </c>
      <c r="B58" t="s">
        <v>456</v>
      </c>
      <c r="C58" t="s">
        <v>4</v>
      </c>
      <c r="D58" t="s">
        <v>483</v>
      </c>
      <c r="E58" t="s">
        <v>39</v>
      </c>
      <c r="F58">
        <f>VLOOKUP(E58,'Register Counts'!$A$2:$B$5,2)</f>
        <v>2</v>
      </c>
      <c r="H58" t="s">
        <v>396</v>
      </c>
      <c r="I58" t="str">
        <f t="shared" si="0"/>
        <v>{'tag_name': 'Taper.Taper[9].Setup.Diameter', 'register_type': 'hr', 'register_number': 93},</v>
      </c>
    </row>
    <row r="59" spans="1:9" x14ac:dyDescent="0.2">
      <c r="A59">
        <f t="shared" si="3"/>
        <v>95</v>
      </c>
      <c r="B59" t="s">
        <v>457</v>
      </c>
      <c r="C59" t="s">
        <v>4</v>
      </c>
      <c r="D59" t="s">
        <v>484</v>
      </c>
      <c r="E59" t="s">
        <v>47</v>
      </c>
      <c r="F59">
        <f>VLOOKUP(E59,'Register Counts'!$A$2:$B$5,2)</f>
        <v>1</v>
      </c>
      <c r="G59" t="s">
        <v>433</v>
      </c>
      <c r="H59" t="s">
        <v>396</v>
      </c>
      <c r="I59" t="str">
        <f t="shared" si="0"/>
        <v>{'tag_name': 'Taper.Taper[9].Setup.Material', 'register_type': 'hr', 'register_number': 95},</v>
      </c>
    </row>
    <row r="60" spans="1:9" x14ac:dyDescent="0.2">
      <c r="A60">
        <f t="shared" si="3"/>
        <v>96</v>
      </c>
      <c r="B60" t="s">
        <v>458</v>
      </c>
      <c r="C60" t="s">
        <v>4</v>
      </c>
      <c r="D60" t="s">
        <v>485</v>
      </c>
      <c r="E60" t="s">
        <v>39</v>
      </c>
      <c r="F60">
        <f>VLOOKUP(E60,'Register Counts'!$A$2:$B$5,2)</f>
        <v>2</v>
      </c>
      <c r="H60" t="s">
        <v>396</v>
      </c>
      <c r="I60" t="str">
        <f t="shared" si="0"/>
        <v>{'tag_name': 'Taper.Taper[10].Setup.Length', 'register_type': 'hr', 'register_number': 96},</v>
      </c>
    </row>
    <row r="61" spans="1:9" x14ac:dyDescent="0.2">
      <c r="A61">
        <f t="shared" si="3"/>
        <v>98</v>
      </c>
      <c r="B61" t="s">
        <v>459</v>
      </c>
      <c r="C61" t="s">
        <v>4</v>
      </c>
      <c r="D61" t="s">
        <v>486</v>
      </c>
      <c r="E61" t="s">
        <v>39</v>
      </c>
      <c r="F61">
        <f>VLOOKUP(E61,'Register Counts'!$A$2:$B$5,2)</f>
        <v>2</v>
      </c>
      <c r="H61" t="s">
        <v>396</v>
      </c>
      <c r="I61" t="str">
        <f t="shared" si="0"/>
        <v>{'tag_name': 'Taper.Taper[10].Setup.Diameter', 'register_type': 'hr', 'register_number': 98},</v>
      </c>
    </row>
    <row r="62" spans="1:9" x14ac:dyDescent="0.2">
      <c r="A62">
        <f t="shared" si="3"/>
        <v>100</v>
      </c>
      <c r="B62" t="s">
        <v>460</v>
      </c>
      <c r="C62" t="s">
        <v>4</v>
      </c>
      <c r="D62" t="s">
        <v>487</v>
      </c>
      <c r="E62" t="s">
        <v>47</v>
      </c>
      <c r="F62">
        <f>VLOOKUP(E62,'Register Counts'!$A$2:$B$5,2)</f>
        <v>1</v>
      </c>
      <c r="G62" t="s">
        <v>433</v>
      </c>
      <c r="H62" t="s">
        <v>396</v>
      </c>
      <c r="I62" t="str">
        <f t="shared" si="0"/>
        <v>{'tag_name': 'Taper.Taper[10].Setup.Material', 'register_type': 'hr', 'register_number': 100},</v>
      </c>
    </row>
    <row r="63" spans="1:9" x14ac:dyDescent="0.2">
      <c r="A63">
        <f t="shared" si="3"/>
        <v>101</v>
      </c>
      <c r="B63" t="s">
        <v>488</v>
      </c>
      <c r="C63" t="s">
        <v>4</v>
      </c>
      <c r="D63" t="s">
        <v>511</v>
      </c>
      <c r="E63" t="s">
        <v>39</v>
      </c>
      <c r="F63">
        <f>VLOOKUP(E63,'Register Counts'!$A$2:$B$5,2)</f>
        <v>2</v>
      </c>
      <c r="H63" t="s">
        <v>396</v>
      </c>
      <c r="I63" t="str">
        <f t="shared" si="0"/>
        <v>{'tag_name': 'UnitConfig.MotorNameplate.Volts', 'register_type': 'hr', 'register_number': 101},</v>
      </c>
    </row>
    <row r="64" spans="1:9" x14ac:dyDescent="0.2">
      <c r="A64">
        <f t="shared" si="3"/>
        <v>103</v>
      </c>
      <c r="B64" t="s">
        <v>489</v>
      </c>
      <c r="C64" t="s">
        <v>4</v>
      </c>
      <c r="D64" t="s">
        <v>512</v>
      </c>
      <c r="E64" t="s">
        <v>39</v>
      </c>
      <c r="F64">
        <f>VLOOKUP(E64,'Register Counts'!$A$2:$B$5,2)</f>
        <v>2</v>
      </c>
      <c r="H64" t="s">
        <v>396</v>
      </c>
      <c r="I64" t="str">
        <f t="shared" si="0"/>
        <v>{'tag_name': 'UnitConfig.MotorNameplate.Amps', 'register_type': 'hr', 'register_number': 103},</v>
      </c>
    </row>
    <row r="65" spans="1:9" x14ac:dyDescent="0.2">
      <c r="A65">
        <f t="shared" si="3"/>
        <v>105</v>
      </c>
      <c r="B65" t="s">
        <v>490</v>
      </c>
      <c r="C65" t="s">
        <v>4</v>
      </c>
      <c r="D65" t="s">
        <v>513</v>
      </c>
      <c r="E65" t="s">
        <v>39</v>
      </c>
      <c r="F65">
        <f>VLOOKUP(E65,'Register Counts'!$A$2:$B$5,2)</f>
        <v>2</v>
      </c>
      <c r="H65" t="s">
        <v>396</v>
      </c>
      <c r="I65" t="str">
        <f t="shared" si="0"/>
        <v>{'tag_name': 'UnitConfig.MotorNameplate.Hertz', 'register_type': 'hr', 'register_number': 105},</v>
      </c>
    </row>
    <row r="66" spans="1:9" x14ac:dyDescent="0.2">
      <c r="A66">
        <f t="shared" si="3"/>
        <v>107</v>
      </c>
      <c r="B66" t="s">
        <v>491</v>
      </c>
      <c r="C66" t="s">
        <v>4</v>
      </c>
      <c r="D66" t="s">
        <v>514</v>
      </c>
      <c r="E66" t="s">
        <v>42</v>
      </c>
      <c r="F66">
        <f>VLOOKUP(E66,'Register Counts'!$A$2:$B$5,2)</f>
        <v>1</v>
      </c>
      <c r="H66" t="s">
        <v>396</v>
      </c>
      <c r="I66" t="str">
        <f t="shared" si="0"/>
        <v>{'tag_name': 'UnitConfig.MotorNameplate.Poles', 'register_type': 'hr', 'register_number': 107},</v>
      </c>
    </row>
    <row r="67" spans="1:9" x14ac:dyDescent="0.2">
      <c r="A67">
        <f t="shared" si="3"/>
        <v>108</v>
      </c>
      <c r="B67" t="s">
        <v>492</v>
      </c>
      <c r="C67" t="s">
        <v>4</v>
      </c>
      <c r="D67" t="s">
        <v>515</v>
      </c>
      <c r="E67" t="s">
        <v>39</v>
      </c>
      <c r="F67">
        <f>VLOOKUP(E67,'Register Counts'!$A$2:$B$5,2)</f>
        <v>2</v>
      </c>
      <c r="H67" t="s">
        <v>396</v>
      </c>
      <c r="I67" t="str">
        <f t="shared" ref="I67:I92" si="4">CONCATENATE("{'tag_name': '",D67, "', 'register_type': '",H67, "', 'register_number': ",A67, "},")</f>
        <v>{'tag_name': 'UnitConfig.MotorNameplate.RPM', 'register_type': 'hr', 'register_number': 108},</v>
      </c>
    </row>
    <row r="68" spans="1:9" x14ac:dyDescent="0.2">
      <c r="A68">
        <f t="shared" si="3"/>
        <v>110</v>
      </c>
      <c r="B68" t="s">
        <v>493</v>
      </c>
      <c r="C68" t="s">
        <v>4</v>
      </c>
      <c r="D68" t="s">
        <v>516</v>
      </c>
      <c r="E68" t="s">
        <v>39</v>
      </c>
      <c r="F68">
        <f>VLOOKUP(E68,'Register Counts'!$A$2:$B$5,2)</f>
        <v>2</v>
      </c>
      <c r="H68" t="s">
        <v>396</v>
      </c>
      <c r="I68" t="str">
        <f t="shared" si="4"/>
        <v>{'tag_name': 'UnitConfig.MotorNameplate.ServiceFactor', 'register_type': 'hr', 'register_number': 110},</v>
      </c>
    </row>
    <row r="69" spans="1:9" x14ac:dyDescent="0.2">
      <c r="A69">
        <f t="shared" si="3"/>
        <v>112</v>
      </c>
      <c r="B69" t="s">
        <v>494</v>
      </c>
      <c r="C69" t="s">
        <v>4</v>
      </c>
      <c r="D69" t="s">
        <v>517</v>
      </c>
      <c r="E69" t="s">
        <v>39</v>
      </c>
      <c r="F69">
        <f>VLOOKUP(E69,'Register Counts'!$A$2:$B$5,2)</f>
        <v>2</v>
      </c>
      <c r="H69" t="s">
        <v>396</v>
      </c>
      <c r="I69" t="str">
        <f t="shared" si="4"/>
        <v>{'tag_name': 'UnitConfig.MotorNameplate.Horsepower', 'register_type': 'hr', 'register_number': 112},</v>
      </c>
    </row>
    <row r="70" spans="1:9" x14ac:dyDescent="0.2">
      <c r="A70">
        <f t="shared" si="3"/>
        <v>114</v>
      </c>
      <c r="B70" t="s">
        <v>495</v>
      </c>
      <c r="C70" t="s">
        <v>4</v>
      </c>
      <c r="D70" t="s">
        <v>518</v>
      </c>
      <c r="E70" t="s">
        <v>39</v>
      </c>
      <c r="F70">
        <f>VLOOKUP(E70,'Register Counts'!$A$2:$B$5,2)</f>
        <v>2</v>
      </c>
      <c r="H70" t="s">
        <v>396</v>
      </c>
      <c r="I70" t="str">
        <f t="shared" si="4"/>
        <v>{'tag_name': 'UnitConfig.Pump_Diameter', 'register_type': 'hr', 'register_number': 114},</v>
      </c>
    </row>
    <row r="71" spans="1:9" x14ac:dyDescent="0.2">
      <c r="A71">
        <f t="shared" si="3"/>
        <v>116</v>
      </c>
      <c r="B71" t="s">
        <v>496</v>
      </c>
      <c r="C71" t="s">
        <v>4</v>
      </c>
      <c r="D71" t="s">
        <v>519</v>
      </c>
      <c r="E71" t="s">
        <v>39</v>
      </c>
      <c r="F71">
        <f>VLOOKUP(E71,'Register Counts'!$A$2:$B$5,2)</f>
        <v>2</v>
      </c>
      <c r="H71" t="s">
        <v>396</v>
      </c>
      <c r="I71" t="str">
        <f t="shared" si="4"/>
        <v>{'tag_name': 'UnitConfig.Anchor_Depth', 'register_type': 'hr', 'register_number': 116},</v>
      </c>
    </row>
    <row r="72" spans="1:9" x14ac:dyDescent="0.2">
      <c r="A72">
        <f t="shared" si="3"/>
        <v>118</v>
      </c>
      <c r="B72" t="s">
        <v>497</v>
      </c>
      <c r="C72" t="s">
        <v>4</v>
      </c>
      <c r="D72" t="s">
        <v>520</v>
      </c>
      <c r="E72" t="s">
        <v>39</v>
      </c>
      <c r="F72">
        <f>VLOOKUP(E72,'Register Counts'!$A$2:$B$5,2)</f>
        <v>2</v>
      </c>
      <c r="H72" t="s">
        <v>396</v>
      </c>
      <c r="I72" t="str">
        <f t="shared" si="4"/>
        <v>{'tag_name': 'UnitConfig.Total_Stroke_Length', 'register_type': 'hr', 'register_number': 118},</v>
      </c>
    </row>
    <row r="73" spans="1:9" x14ac:dyDescent="0.2">
      <c r="A73">
        <f t="shared" si="3"/>
        <v>120</v>
      </c>
      <c r="B73" t="s">
        <v>498</v>
      </c>
      <c r="C73" t="s">
        <v>4</v>
      </c>
      <c r="D73" t="s">
        <v>521</v>
      </c>
      <c r="E73" t="s">
        <v>39</v>
      </c>
      <c r="F73">
        <f>VLOOKUP(E73,'Register Counts'!$A$2:$B$5,2)</f>
        <v>2</v>
      </c>
      <c r="H73" t="s">
        <v>396</v>
      </c>
      <c r="I73" t="str">
        <f t="shared" si="4"/>
        <v>{'tag_name': 'UnitConfig.Motor_Sheave_Size', 'register_type': 'hr', 'register_number': 120},</v>
      </c>
    </row>
    <row r="74" spans="1:9" x14ac:dyDescent="0.2">
      <c r="A74">
        <f t="shared" si="3"/>
        <v>122</v>
      </c>
      <c r="B74" t="s">
        <v>499</v>
      </c>
      <c r="C74" t="s">
        <v>4</v>
      </c>
      <c r="D74" t="s">
        <v>522</v>
      </c>
      <c r="E74" t="s">
        <v>39</v>
      </c>
      <c r="F74">
        <f>VLOOKUP(E74,'Register Counts'!$A$2:$B$5,2)</f>
        <v>2</v>
      </c>
      <c r="H74" t="s">
        <v>396</v>
      </c>
      <c r="I74" t="str">
        <f t="shared" si="4"/>
        <v>{'tag_name': 'UnitConfig.Gearbox_Sheave', 'register_type': 'hr', 'register_number': 122},</v>
      </c>
    </row>
    <row r="75" spans="1:9" x14ac:dyDescent="0.2">
      <c r="A75">
        <f t="shared" si="3"/>
        <v>124</v>
      </c>
      <c r="B75" t="s">
        <v>500</v>
      </c>
      <c r="C75" t="s">
        <v>4</v>
      </c>
      <c r="D75" t="s">
        <v>523</v>
      </c>
      <c r="E75" t="s">
        <v>39</v>
      </c>
      <c r="F75">
        <f>VLOOKUP(E75,'Register Counts'!$A$2:$B$5,2)</f>
        <v>2</v>
      </c>
      <c r="H75" t="s">
        <v>396</v>
      </c>
      <c r="I75" t="str">
        <f t="shared" si="4"/>
        <v>{'tag_name': 'UnitConfig.Gearbox_Limit', 'register_type': 'hr', 'register_number': 124},</v>
      </c>
    </row>
    <row r="76" spans="1:9" x14ac:dyDescent="0.2">
      <c r="A76">
        <f t="shared" si="3"/>
        <v>126</v>
      </c>
      <c r="B76" t="s">
        <v>501</v>
      </c>
      <c r="C76" t="s">
        <v>4</v>
      </c>
      <c r="D76" t="s">
        <v>524</v>
      </c>
      <c r="E76" t="s">
        <v>39</v>
      </c>
      <c r="F76">
        <f>VLOOKUP(E76,'Register Counts'!$A$2:$B$5,2)</f>
        <v>2</v>
      </c>
      <c r="H76" t="s">
        <v>396</v>
      </c>
      <c r="I76" t="str">
        <f t="shared" si="4"/>
        <v>{'tag_name': 'UnitConfig.Gearbox_Ratio', 'register_type': 'hr', 'register_number': 126},</v>
      </c>
    </row>
    <row r="77" spans="1:9" x14ac:dyDescent="0.2">
      <c r="A77">
        <f t="shared" si="3"/>
        <v>128</v>
      </c>
      <c r="B77" t="s">
        <v>502</v>
      </c>
      <c r="C77" t="s">
        <v>4</v>
      </c>
      <c r="D77" t="s">
        <v>526</v>
      </c>
      <c r="E77" t="s">
        <v>39</v>
      </c>
      <c r="F77">
        <f>VLOOKUP(E77,'Register Counts'!$A$2:$B$5,2)</f>
        <v>2</v>
      </c>
      <c r="H77" t="s">
        <v>396</v>
      </c>
      <c r="I77" t="str">
        <f t="shared" si="4"/>
        <v>{'tag_name': 'UnitConfig.Rating_Gearbox', 'register_type': 'hr', 'register_number': 128},</v>
      </c>
    </row>
    <row r="78" spans="1:9" x14ac:dyDescent="0.2">
      <c r="A78">
        <f t="shared" si="3"/>
        <v>130</v>
      </c>
      <c r="B78" t="s">
        <v>503</v>
      </c>
      <c r="C78" t="s">
        <v>4</v>
      </c>
      <c r="D78" t="s">
        <v>525</v>
      </c>
      <c r="E78" t="s">
        <v>39</v>
      </c>
      <c r="F78">
        <f>VLOOKUP(E78,'Register Counts'!$A$2:$B$5,2)</f>
        <v>2</v>
      </c>
      <c r="H78" t="s">
        <v>396</v>
      </c>
      <c r="I78" t="str">
        <f t="shared" si="4"/>
        <v>{'tag_name': 'UnitConfig.Rating_Structural', 'register_type': 'hr', 'register_number': 130},</v>
      </c>
    </row>
    <row r="79" spans="1:9" x14ac:dyDescent="0.2">
      <c r="A79">
        <f t="shared" si="3"/>
        <v>132</v>
      </c>
      <c r="B79" t="s">
        <v>504</v>
      </c>
      <c r="C79" t="s">
        <v>4</v>
      </c>
      <c r="D79" t="s">
        <v>527</v>
      </c>
      <c r="E79" t="s">
        <v>50</v>
      </c>
      <c r="F79">
        <f>VLOOKUP(E79,'Register Counts'!$A$2:$B$5,2)</f>
        <v>1</v>
      </c>
      <c r="H79" t="s">
        <v>396</v>
      </c>
      <c r="I79" t="str">
        <f t="shared" si="4"/>
        <v>{'tag_name': 'UnitConfig.Well_Type', 'register_type': 'hr', 'register_number': 132},</v>
      </c>
    </row>
    <row r="80" spans="1:9" x14ac:dyDescent="0.2">
      <c r="A80">
        <f t="shared" si="3"/>
        <v>133</v>
      </c>
      <c r="B80" t="s">
        <v>505</v>
      </c>
      <c r="C80" t="s">
        <v>4</v>
      </c>
      <c r="D80" t="s">
        <v>528</v>
      </c>
      <c r="E80" t="s">
        <v>39</v>
      </c>
      <c r="F80">
        <f>VLOOKUP(E80,'Register Counts'!$A$2:$B$5,2)</f>
        <v>2</v>
      </c>
      <c r="H80" t="s">
        <v>396</v>
      </c>
      <c r="I80" t="str">
        <f t="shared" si="4"/>
        <v>{'tag_name': 'UnitConfig.Total_Vertical_Depth', 'register_type': 'hr', 'register_number': 133},</v>
      </c>
    </row>
    <row r="81" spans="1:9" x14ac:dyDescent="0.2">
      <c r="A81">
        <f t="shared" si="3"/>
        <v>135</v>
      </c>
      <c r="B81" t="s">
        <v>506</v>
      </c>
      <c r="C81" t="s">
        <v>4</v>
      </c>
      <c r="D81" t="s">
        <v>529</v>
      </c>
      <c r="E81" t="s">
        <v>39</v>
      </c>
      <c r="F81">
        <f>VLOOKUP(E81,'Register Counts'!$A$2:$B$5,2)</f>
        <v>2</v>
      </c>
      <c r="H81" t="s">
        <v>396</v>
      </c>
      <c r="I81" t="str">
        <f t="shared" si="4"/>
        <v>{'tag_name': 'UnitConfig.Tubing_Size_ID', 'register_type': 'hr', 'register_number': 135},</v>
      </c>
    </row>
    <row r="82" spans="1:9" x14ac:dyDescent="0.2">
      <c r="A82">
        <f t="shared" si="3"/>
        <v>137</v>
      </c>
      <c r="B82" t="s">
        <v>507</v>
      </c>
      <c r="C82" t="s">
        <v>4</v>
      </c>
      <c r="D82" t="s">
        <v>530</v>
      </c>
      <c r="E82" t="s">
        <v>39</v>
      </c>
      <c r="F82">
        <f>VLOOKUP(E82,'Register Counts'!$A$2:$B$5,2)</f>
        <v>2</v>
      </c>
      <c r="H82" t="s">
        <v>396</v>
      </c>
      <c r="I82" t="str">
        <f t="shared" si="4"/>
        <v>{'tag_name': 'UnitConfig.Tubing_Size_OD', 'register_type': 'hr', 'register_number': 137},</v>
      </c>
    </row>
    <row r="83" spans="1:9" x14ac:dyDescent="0.2">
      <c r="A83">
        <f t="shared" si="3"/>
        <v>139</v>
      </c>
      <c r="B83" t="s">
        <v>508</v>
      </c>
      <c r="C83" t="s">
        <v>4</v>
      </c>
      <c r="D83" t="s">
        <v>531</v>
      </c>
      <c r="E83" t="s">
        <v>39</v>
      </c>
      <c r="F83">
        <f>VLOOKUP(E83,'Register Counts'!$A$2:$B$5,2)</f>
        <v>2</v>
      </c>
      <c r="H83" t="s">
        <v>396</v>
      </c>
      <c r="I83" t="str">
        <f t="shared" si="4"/>
        <v>{'tag_name': 'UnitConfig.API_Oil', 'register_type': 'hr', 'register_number': 139},</v>
      </c>
    </row>
    <row r="84" spans="1:9" x14ac:dyDescent="0.2">
      <c r="A84">
        <f t="shared" si="3"/>
        <v>141</v>
      </c>
      <c r="B84" t="s">
        <v>509</v>
      </c>
      <c r="C84" t="s">
        <v>4</v>
      </c>
      <c r="D84" t="s">
        <v>532</v>
      </c>
      <c r="E84" t="s">
        <v>39</v>
      </c>
      <c r="F84">
        <f>VLOOKUP(E84,'Register Counts'!$A$2:$B$5,2)</f>
        <v>2</v>
      </c>
      <c r="H84" t="s">
        <v>396</v>
      </c>
      <c r="I84" t="str">
        <f t="shared" si="4"/>
        <v>{'tag_name': 'UnitConfig.SG_Water', 'register_type': 'hr', 'register_number': 141},</v>
      </c>
    </row>
    <row r="85" spans="1:9" x14ac:dyDescent="0.2">
      <c r="A85">
        <f t="shared" si="3"/>
        <v>143</v>
      </c>
      <c r="B85" t="s">
        <v>510</v>
      </c>
      <c r="C85" t="s">
        <v>4</v>
      </c>
      <c r="D85" t="s">
        <v>533</v>
      </c>
      <c r="E85" t="s">
        <v>39</v>
      </c>
      <c r="F85">
        <f>VLOOKUP(E85,'Register Counts'!$A$2:$B$5,2)</f>
        <v>2</v>
      </c>
      <c r="H85" t="s">
        <v>396</v>
      </c>
      <c r="I85" t="str">
        <f t="shared" si="4"/>
        <v>{'tag_name': 'UnitConfig.Percent_Water', 'register_type': 'hr', 'register_number': 143},</v>
      </c>
    </row>
    <row r="86" spans="1:9" x14ac:dyDescent="0.2">
      <c r="A86">
        <f t="shared" si="3"/>
        <v>145</v>
      </c>
      <c r="B86" t="s">
        <v>538</v>
      </c>
      <c r="C86" t="s">
        <v>4</v>
      </c>
      <c r="D86" t="s">
        <v>550</v>
      </c>
      <c r="E86" t="s">
        <v>39</v>
      </c>
      <c r="F86">
        <f>VLOOKUP(E86,'Register Counts'!$A$2:$B$5,2)</f>
        <v>2</v>
      </c>
      <c r="G86" t="s">
        <v>539</v>
      </c>
      <c r="H86" t="s">
        <v>396</v>
      </c>
      <c r="I86" t="str">
        <f t="shared" si="4"/>
        <v>{'tag_name': 'Pump.Speed_Setpoint_SPM', 'register_type': 'hr', 'register_number': 145},</v>
      </c>
    </row>
    <row r="87" spans="1:9" x14ac:dyDescent="0.2">
      <c r="A87">
        <f t="shared" si="3"/>
        <v>147</v>
      </c>
      <c r="B87" t="s">
        <v>540</v>
      </c>
      <c r="C87" t="s">
        <v>4</v>
      </c>
      <c r="D87" t="s">
        <v>545</v>
      </c>
      <c r="E87" t="s">
        <v>39</v>
      </c>
      <c r="F87">
        <f>VLOOKUP(E87,'Register Counts'!$A$2:$B$5,2)</f>
        <v>2</v>
      </c>
      <c r="G87" t="s">
        <v>539</v>
      </c>
      <c r="H87" t="s">
        <v>396</v>
      </c>
      <c r="I87" t="str">
        <f t="shared" si="4"/>
        <v>{'tag_name': 'Pump.Speed_Max', 'register_type': 'hr', 'register_number': 147},</v>
      </c>
    </row>
    <row r="88" spans="1:9" x14ac:dyDescent="0.2">
      <c r="A88">
        <f t="shared" si="3"/>
        <v>149</v>
      </c>
      <c r="B88" t="s">
        <v>541</v>
      </c>
      <c r="C88" t="s">
        <v>4</v>
      </c>
      <c r="D88" t="s">
        <v>546</v>
      </c>
      <c r="E88" t="s">
        <v>39</v>
      </c>
      <c r="F88">
        <f>VLOOKUP(E88,'Register Counts'!$A$2:$B$5,2)</f>
        <v>2</v>
      </c>
      <c r="G88" t="s">
        <v>539</v>
      </c>
      <c r="H88" t="s">
        <v>396</v>
      </c>
      <c r="I88" t="str">
        <f t="shared" si="4"/>
        <v>{'tag_name': 'Pump.Speed_Min', 'register_type': 'hr', 'register_number': 149},</v>
      </c>
    </row>
    <row r="89" spans="1:9" x14ac:dyDescent="0.2">
      <c r="A89">
        <f t="shared" si="3"/>
        <v>151</v>
      </c>
      <c r="B89" t="s">
        <v>542</v>
      </c>
      <c r="C89" t="s">
        <v>4</v>
      </c>
      <c r="D89" t="s">
        <v>548</v>
      </c>
      <c r="E89" t="s">
        <v>39</v>
      </c>
      <c r="F89">
        <f>VLOOKUP(E89,'Register Counts'!$A$2:$B$5,2)</f>
        <v>2</v>
      </c>
      <c r="H89" t="s">
        <v>396</v>
      </c>
      <c r="I89" t="str">
        <f t="shared" si="4"/>
        <v>{'tag_name': 'Pump.POC_Percentage_Off', 'register_type': 'hr', 'register_number': 151},</v>
      </c>
    </row>
    <row r="90" spans="1:9" x14ac:dyDescent="0.2">
      <c r="A90">
        <f t="shared" si="3"/>
        <v>153</v>
      </c>
      <c r="B90" t="s">
        <v>543</v>
      </c>
      <c r="C90" t="s">
        <v>4</v>
      </c>
      <c r="D90" t="s">
        <v>547</v>
      </c>
      <c r="E90" t="s">
        <v>39</v>
      </c>
      <c r="F90">
        <f>VLOOKUP(E90,'Register Counts'!$A$2:$B$5,2)</f>
        <v>2</v>
      </c>
      <c r="H90" t="s">
        <v>396</v>
      </c>
      <c r="I90" t="str">
        <f t="shared" si="4"/>
        <v>{'tag_name': 'Pump.Auto_Percentage_RampDown', 'register_type': 'hr', 'register_number': 153},</v>
      </c>
    </row>
    <row r="91" spans="1:9" x14ac:dyDescent="0.2">
      <c r="A91">
        <f t="shared" si="3"/>
        <v>155</v>
      </c>
      <c r="B91" t="s">
        <v>544</v>
      </c>
      <c r="C91" t="s">
        <v>4</v>
      </c>
      <c r="D91" t="s">
        <v>549</v>
      </c>
      <c r="E91" t="s">
        <v>39</v>
      </c>
      <c r="F91">
        <f>VLOOKUP(E91,'Register Counts'!$A$2:$B$5,2)</f>
        <v>2</v>
      </c>
      <c r="H91" t="s">
        <v>396</v>
      </c>
      <c r="I91" t="str">
        <f t="shared" si="4"/>
        <v>{'tag_name': 'Pump.Auto_Percentage_RampUp', 'register_type': 'hr', 'register_number': 155},</v>
      </c>
    </row>
    <row r="92" spans="1:9" x14ac:dyDescent="0.2">
      <c r="A92">
        <f t="shared" si="3"/>
        <v>157</v>
      </c>
      <c r="B92" t="s">
        <v>557</v>
      </c>
      <c r="C92" t="s">
        <v>4</v>
      </c>
      <c r="D92" t="s">
        <v>558</v>
      </c>
      <c r="E92" t="s">
        <v>47</v>
      </c>
      <c r="F92">
        <f>VLOOKUP(E92,'Register Counts'!$A$2:$B$5,2)</f>
        <v>1</v>
      </c>
      <c r="G92" t="s">
        <v>559</v>
      </c>
      <c r="H92" t="s">
        <v>396</v>
      </c>
      <c r="I92" t="str">
        <f t="shared" si="4"/>
        <v>{'tag_name': 'Pump.Mode', 'register_type': 'hr', 'register_number': 157},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B2" sqref="B2"/>
    </sheetView>
  </sheetViews>
  <sheetFormatPr baseColWidth="10" defaultRowHeight="16" x14ac:dyDescent="0.2"/>
  <sheetData>
    <row r="1" spans="1:2" x14ac:dyDescent="0.2">
      <c r="A1" t="s">
        <v>35</v>
      </c>
      <c r="B1" t="s">
        <v>425</v>
      </c>
    </row>
    <row r="2" spans="1:2" x14ac:dyDescent="0.2">
      <c r="A2" t="s">
        <v>47</v>
      </c>
      <c r="B2">
        <v>1</v>
      </c>
    </row>
    <row r="3" spans="1:2" x14ac:dyDescent="0.2">
      <c r="A3" t="s">
        <v>42</v>
      </c>
      <c r="B3">
        <v>1</v>
      </c>
    </row>
    <row r="4" spans="1:2" x14ac:dyDescent="0.2">
      <c r="A4" t="s">
        <v>39</v>
      </c>
      <c r="B4">
        <v>2</v>
      </c>
    </row>
    <row r="5" spans="1:2" x14ac:dyDescent="0.2">
      <c r="A5" t="s">
        <v>50</v>
      </c>
      <c r="B5">
        <v>1</v>
      </c>
    </row>
  </sheetData>
  <sortState ref="A2:B5">
    <sortCondition ref="A2:A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H19" sqref="H19"/>
    </sheetView>
  </sheetViews>
  <sheetFormatPr baseColWidth="10" defaultRowHeight="16" x14ac:dyDescent="0.2"/>
  <cols>
    <col min="2" max="2" width="29.6640625" bestFit="1" customWidth="1"/>
  </cols>
  <sheetData>
    <row r="1" spans="1:2" x14ac:dyDescent="0.2">
      <c r="A1" t="s">
        <v>0</v>
      </c>
    </row>
    <row r="2" spans="1:2" x14ac:dyDescent="0.2">
      <c r="A2" t="s">
        <v>398</v>
      </c>
      <c r="B2" t="s">
        <v>399</v>
      </c>
    </row>
    <row r="3" spans="1:2" x14ac:dyDescent="0.2">
      <c r="A3" t="s">
        <v>402</v>
      </c>
      <c r="B3" t="s">
        <v>400</v>
      </c>
    </row>
    <row r="4" spans="1:2" x14ac:dyDescent="0.2">
      <c r="A4" t="s">
        <v>401</v>
      </c>
      <c r="B4" t="s">
        <v>403</v>
      </c>
    </row>
    <row r="5" spans="1:2" x14ac:dyDescent="0.2">
      <c r="A5" t="s">
        <v>404</v>
      </c>
      <c r="B5" t="s">
        <v>405</v>
      </c>
    </row>
    <row r="6" spans="1:2" x14ac:dyDescent="0.2">
      <c r="A6" t="s">
        <v>406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5"/>
  <sheetViews>
    <sheetView tabSelected="1" view="pageLayout" zoomScale="75" zoomScalePageLayoutView="75" workbookViewId="0">
      <selection activeCell="E252" sqref="E252"/>
    </sheetView>
  </sheetViews>
  <sheetFormatPr baseColWidth="10" defaultRowHeight="16" x14ac:dyDescent="0.2"/>
  <cols>
    <col min="1" max="1" width="7.83203125" style="9" bestFit="1" customWidth="1"/>
    <col min="2" max="2" width="39.83203125" style="5" bestFit="1" customWidth="1"/>
    <col min="3" max="4" width="6.5" style="9" bestFit="1" customWidth="1"/>
    <col min="5" max="5" width="81.83203125" style="5" bestFit="1" customWidth="1"/>
    <col min="6" max="16384" width="10.83203125" style="5"/>
  </cols>
  <sheetData>
    <row r="1" spans="1:5" ht="17" thickBot="1" x14ac:dyDescent="0.25">
      <c r="A1" s="22" t="s">
        <v>560</v>
      </c>
      <c r="B1" s="23"/>
      <c r="C1" s="23"/>
      <c r="D1" s="23"/>
      <c r="E1" s="24"/>
    </row>
    <row r="2" spans="1:5" s="9" customFormat="1" ht="17" thickBot="1" x14ac:dyDescent="0.25">
      <c r="A2" s="6" t="str">
        <f>Coils!A1</f>
        <v>Register</v>
      </c>
      <c r="B2" s="7" t="str">
        <f>Coils!B1</f>
        <v>Description</v>
      </c>
      <c r="C2" s="7" t="str">
        <f>Coils!C1</f>
        <v>Access</v>
      </c>
      <c r="D2" s="7" t="str">
        <f>Coils!E1</f>
        <v>Type</v>
      </c>
      <c r="E2" s="8" t="str">
        <f>Coils!F1</f>
        <v>Notes</v>
      </c>
    </row>
    <row r="3" spans="1:5" x14ac:dyDescent="0.2">
      <c r="A3" s="10">
        <f>Coils!A2</f>
        <v>1</v>
      </c>
      <c r="B3" s="11" t="str">
        <f>Coils!B2</f>
        <v>Terms &amp; Conditions Accepted</v>
      </c>
      <c r="C3" s="12" t="str">
        <f>Coils!C2</f>
        <v>RW</v>
      </c>
      <c r="D3" s="12" t="str">
        <f>Coils!E2</f>
        <v>BOOL</v>
      </c>
      <c r="E3" s="13"/>
    </row>
    <row r="4" spans="1:5" x14ac:dyDescent="0.2">
      <c r="A4" s="14">
        <f>Coils!A3</f>
        <v>2</v>
      </c>
      <c r="B4" s="15" t="str">
        <f>Coils!B3</f>
        <v>Autotune at next startup</v>
      </c>
      <c r="C4" s="16" t="str">
        <f>Coils!C3</f>
        <v>RW</v>
      </c>
      <c r="D4" s="16" t="str">
        <f>Coils!E3</f>
        <v>BOOL</v>
      </c>
      <c r="E4" s="17"/>
    </row>
    <row r="5" spans="1:5" x14ac:dyDescent="0.2">
      <c r="A5" s="14">
        <f>Coils!A4</f>
        <v>3</v>
      </c>
      <c r="B5" s="15" t="str">
        <f>Coils!B4</f>
        <v>Gas Interference Override Enabled</v>
      </c>
      <c r="C5" s="16" t="str">
        <f>Coils!C4</f>
        <v>RW</v>
      </c>
      <c r="D5" s="16" t="str">
        <f>Coils!E4</f>
        <v>BOOL</v>
      </c>
      <c r="E5" s="17"/>
    </row>
    <row r="6" spans="1:5" x14ac:dyDescent="0.2">
      <c r="A6" s="14">
        <f>Coils!A5</f>
        <v>4</v>
      </c>
      <c r="B6" s="15" t="str">
        <f>Coils!B5</f>
        <v>Gauge Off Manual Command</v>
      </c>
      <c r="C6" s="16" t="str">
        <f>Coils!C5</f>
        <v>RW</v>
      </c>
      <c r="D6" s="16" t="str">
        <f>Coils!E5</f>
        <v>BOOL</v>
      </c>
      <c r="E6" s="17"/>
    </row>
    <row r="7" spans="1:5" x14ac:dyDescent="0.2">
      <c r="A7" s="14">
        <f>Coils!A6</f>
        <v>5</v>
      </c>
      <c r="B7" s="15" t="str">
        <f>Coils!B6</f>
        <v>Initialize</v>
      </c>
      <c r="C7" s="16" t="str">
        <f>Coils!C6</f>
        <v>RW</v>
      </c>
      <c r="D7" s="16" t="str">
        <f>Coils!E6</f>
        <v>BOOL</v>
      </c>
      <c r="E7" s="17" t="str">
        <f>Coils!F6</f>
        <v>resets counters &amp; totals</v>
      </c>
    </row>
    <row r="8" spans="1:5" x14ac:dyDescent="0.2">
      <c r="A8" s="14">
        <f>Coils!A7</f>
        <v>6</v>
      </c>
      <c r="B8" s="15" t="str">
        <f>Coils!B7</f>
        <v>Analog Input 1 - Enabled</v>
      </c>
      <c r="C8" s="16" t="str">
        <f>Coils!C7</f>
        <v>RW</v>
      </c>
      <c r="D8" s="16" t="str">
        <f>Coils!E7</f>
        <v>BOOL</v>
      </c>
      <c r="E8" s="17"/>
    </row>
    <row r="9" spans="1:5" x14ac:dyDescent="0.2">
      <c r="A9" s="14">
        <f>Coils!A8</f>
        <v>7</v>
      </c>
      <c r="B9" s="15" t="str">
        <f>Coils!B8</f>
        <v>Analog Input 2 - Enabled</v>
      </c>
      <c r="C9" s="16" t="str">
        <f>Coils!C8</f>
        <v>RW</v>
      </c>
      <c r="D9" s="16" t="str">
        <f>Coils!E8</f>
        <v>BOOL</v>
      </c>
      <c r="E9" s="17"/>
    </row>
    <row r="10" spans="1:5" x14ac:dyDescent="0.2">
      <c r="A10" s="14">
        <f>Coils!A9</f>
        <v>8</v>
      </c>
      <c r="B10" s="15" t="str">
        <f>Coils!B9</f>
        <v>Analog Input 3 - Enabled</v>
      </c>
      <c r="C10" s="16" t="str">
        <f>Coils!C9</f>
        <v>RW</v>
      </c>
      <c r="D10" s="16" t="str">
        <f>Coils!E9</f>
        <v>BOOL</v>
      </c>
      <c r="E10" s="17"/>
    </row>
    <row r="11" spans="1:5" x14ac:dyDescent="0.2">
      <c r="A11" s="14">
        <f>Coils!A10</f>
        <v>9</v>
      </c>
      <c r="B11" s="15" t="str">
        <f>Coils!B10</f>
        <v>Calibrate Inclinometer Command</v>
      </c>
      <c r="C11" s="16" t="str">
        <f>Coils!C10</f>
        <v>RW</v>
      </c>
      <c r="D11" s="16" t="str">
        <f>Coils!E10</f>
        <v>BOOL</v>
      </c>
      <c r="E11" s="17"/>
    </row>
    <row r="12" spans="1:5" x14ac:dyDescent="0.2">
      <c r="A12" s="14">
        <f>Coils!A11</f>
        <v>10</v>
      </c>
      <c r="B12" s="15" t="str">
        <f>Coils!B11</f>
        <v>Inclinometer Input - Enabled</v>
      </c>
      <c r="C12" s="16" t="str">
        <f>Coils!C11</f>
        <v>RW</v>
      </c>
      <c r="D12" s="16" t="str">
        <f>Coils!E11</f>
        <v>BOOL</v>
      </c>
      <c r="E12" s="17"/>
    </row>
    <row r="13" spans="1:5" x14ac:dyDescent="0.2">
      <c r="A13" s="14">
        <f>Coils!A12</f>
        <v>11</v>
      </c>
      <c r="B13" s="15" t="str">
        <f>Coils!B12</f>
        <v>Load Cell Input - Enabled</v>
      </c>
      <c r="C13" s="16" t="str">
        <f>Coils!C12</f>
        <v>RW</v>
      </c>
      <c r="D13" s="16" t="str">
        <f>Coils!E12</f>
        <v>BOOL</v>
      </c>
      <c r="E13" s="17"/>
    </row>
    <row r="14" spans="1:5" x14ac:dyDescent="0.2">
      <c r="A14" s="14">
        <f>Coils!A13</f>
        <v>12</v>
      </c>
      <c r="B14" s="15" t="str">
        <f>Coils!B13</f>
        <v>Minimum Fluid Load Shutdown Enabled</v>
      </c>
      <c r="C14" s="16" t="str">
        <f>Coils!C13</f>
        <v>RW</v>
      </c>
      <c r="D14" s="16" t="str">
        <f>Coils!E13</f>
        <v>BOOL</v>
      </c>
      <c r="E14" s="17"/>
    </row>
    <row r="15" spans="1:5" x14ac:dyDescent="0.2">
      <c r="A15" s="14">
        <f>Coils!A14</f>
        <v>13</v>
      </c>
      <c r="B15" s="15" t="str">
        <f>Coils!B14</f>
        <v>Restart After Fault Allowed</v>
      </c>
      <c r="C15" s="16" t="str">
        <f>Coils!C14</f>
        <v>RW</v>
      </c>
      <c r="D15" s="16" t="str">
        <f>Coils!E14</f>
        <v>BOOL</v>
      </c>
      <c r="E15" s="17"/>
    </row>
    <row r="16" spans="1:5" x14ac:dyDescent="0.2">
      <c r="A16" s="14">
        <f>Coils!A15</f>
        <v>14</v>
      </c>
      <c r="B16" s="15" t="str">
        <f>Coils!B15</f>
        <v>Update Tapers</v>
      </c>
      <c r="C16" s="16" t="str">
        <f>Coils!C15</f>
        <v>RW</v>
      </c>
      <c r="D16" s="16" t="str">
        <f>Coils!E15</f>
        <v>BOOL</v>
      </c>
      <c r="E16" s="17"/>
    </row>
    <row r="17" spans="1:5" x14ac:dyDescent="0.2">
      <c r="A17" s="14">
        <f>Coils!A16</f>
        <v>15</v>
      </c>
      <c r="B17" s="15" t="str">
        <f>Coils!B16</f>
        <v>Use Wireless Load Cell</v>
      </c>
      <c r="C17" s="16" t="str">
        <f>Coils!C16</f>
        <v>RW</v>
      </c>
      <c r="D17" s="16" t="str">
        <f>Coils!E16</f>
        <v>BOOL</v>
      </c>
      <c r="E17" s="17"/>
    </row>
    <row r="18" spans="1:5" x14ac:dyDescent="0.2">
      <c r="A18" s="14">
        <f>Coils!A17</f>
        <v>16</v>
      </c>
      <c r="B18" s="15" t="str">
        <f>Coils!B17</f>
        <v>Write VFD Mode Data</v>
      </c>
      <c r="C18" s="16" t="str">
        <f>Coils!C17</f>
        <v>RW</v>
      </c>
      <c r="D18" s="16" t="str">
        <f>Coils!E17</f>
        <v>BOOL</v>
      </c>
      <c r="E18" s="17"/>
    </row>
    <row r="19" spans="1:5" x14ac:dyDescent="0.2">
      <c r="A19" s="14">
        <f>Coils!A18</f>
        <v>17</v>
      </c>
      <c r="B19" s="15" t="str">
        <f>Coils!B18</f>
        <v>Write VFD Nameplate Data</v>
      </c>
      <c r="C19" s="16" t="str">
        <f>Coils!C18</f>
        <v>RW</v>
      </c>
      <c r="D19" s="16" t="str">
        <f>Coils!E18</f>
        <v>BOOL</v>
      </c>
      <c r="E19" s="17"/>
    </row>
    <row r="20" spans="1:5" x14ac:dyDescent="0.2">
      <c r="A20" s="14">
        <f>Coils!A19</f>
        <v>18</v>
      </c>
      <c r="B20" s="15" t="str">
        <f>Coils!B19</f>
        <v>Start Command</v>
      </c>
      <c r="C20" s="16" t="str">
        <f>Coils!C19</f>
        <v>RW</v>
      </c>
      <c r="D20" s="16" t="str">
        <f>Coils!E19</f>
        <v>BOOL</v>
      </c>
      <c r="E20" s="17"/>
    </row>
    <row r="21" spans="1:5" ht="17" thickBot="1" x14ac:dyDescent="0.25">
      <c r="A21" s="18">
        <f>Coils!A20</f>
        <v>19</v>
      </c>
      <c r="B21" s="19" t="str">
        <f>Coils!B20</f>
        <v>Stop Command</v>
      </c>
      <c r="C21" s="20" t="str">
        <f>Coils!C20</f>
        <v>RW</v>
      </c>
      <c r="D21" s="20" t="str">
        <f>Coils!E20</f>
        <v>BOOL</v>
      </c>
      <c r="E21" s="21"/>
    </row>
    <row r="23" spans="1:5" ht="17" thickBot="1" x14ac:dyDescent="0.25"/>
    <row r="24" spans="1:5" ht="17" thickBot="1" x14ac:dyDescent="0.25">
      <c r="A24" s="22" t="s">
        <v>561</v>
      </c>
      <c r="B24" s="23"/>
      <c r="C24" s="23"/>
      <c r="D24" s="23"/>
      <c r="E24" s="24"/>
    </row>
    <row r="25" spans="1:5" s="9" customFormat="1" ht="17" thickBot="1" x14ac:dyDescent="0.25">
      <c r="A25" s="6" t="str">
        <f>'Digital Input'!A1</f>
        <v>Register</v>
      </c>
      <c r="B25" s="7" t="str">
        <f>'Digital Input'!B1</f>
        <v>Description</v>
      </c>
      <c r="C25" s="7" t="str">
        <f>'Digital Input'!C1</f>
        <v>Access</v>
      </c>
      <c r="D25" s="7" t="str">
        <f>'Digital Input'!E1</f>
        <v>Type</v>
      </c>
      <c r="E25" s="8" t="str">
        <f>'Digital Input'!H1</f>
        <v>Notes</v>
      </c>
    </row>
    <row r="26" spans="1:5" x14ac:dyDescent="0.2">
      <c r="A26" s="10">
        <f>'Digital Input'!A2</f>
        <v>1</v>
      </c>
      <c r="B26" s="11" t="str">
        <f>'Digital Input'!B2</f>
        <v>Inclinometer is Calibrating</v>
      </c>
      <c r="C26" s="12" t="str">
        <f>'Digital Input'!C2</f>
        <v>R</v>
      </c>
      <c r="D26" s="12" t="str">
        <f>'Digital Input'!E2</f>
        <v>BOOL</v>
      </c>
      <c r="E26" s="13"/>
    </row>
    <row r="27" spans="1:5" ht="17" thickBot="1" x14ac:dyDescent="0.25">
      <c r="A27" s="18">
        <f>'Digital Input'!A3</f>
        <v>2</v>
      </c>
      <c r="B27" s="19" t="str">
        <f>'Digital Input'!B3</f>
        <v>Inclinometer Stale Value</v>
      </c>
      <c r="C27" s="20" t="str">
        <f>'Digital Input'!C3</f>
        <v>R</v>
      </c>
      <c r="D27" s="20" t="str">
        <f>'Digital Input'!E3</f>
        <v>BOOL</v>
      </c>
      <c r="E27" s="21"/>
    </row>
    <row r="29" spans="1:5" ht="17" thickBot="1" x14ac:dyDescent="0.25"/>
    <row r="30" spans="1:5" ht="17" thickBot="1" x14ac:dyDescent="0.25">
      <c r="A30" s="22" t="s">
        <v>562</v>
      </c>
      <c r="B30" s="23"/>
      <c r="C30" s="23"/>
      <c r="D30" s="23"/>
      <c r="E30" s="24"/>
    </row>
    <row r="31" spans="1:5" s="9" customFormat="1" ht="17" thickBot="1" x14ac:dyDescent="0.25">
      <c r="A31" s="6" t="str">
        <f>'Holding Registers'!A1</f>
        <v>Register</v>
      </c>
      <c r="B31" s="7" t="str">
        <f>'Holding Registers'!B1</f>
        <v>Description</v>
      </c>
      <c r="C31" s="7" t="str">
        <f>'Holding Registers'!C1</f>
        <v>Access</v>
      </c>
      <c r="D31" s="7" t="str">
        <f>'Holding Registers'!E1</f>
        <v>Type</v>
      </c>
      <c r="E31" s="8" t="str">
        <f>'Holding Registers'!G1</f>
        <v>Notes</v>
      </c>
    </row>
    <row r="32" spans="1:5" x14ac:dyDescent="0.2">
      <c r="A32" s="10">
        <f>'Holding Registers'!A2</f>
        <v>1</v>
      </c>
      <c r="B32" s="11" t="str">
        <f>'Holding Registers'!B2</f>
        <v>Data Point Period</v>
      </c>
      <c r="C32" s="12" t="str">
        <f>'Holding Registers'!C2</f>
        <v>RW</v>
      </c>
      <c r="D32" s="12" t="str">
        <f>'Holding Registers'!E2</f>
        <v>REAL</v>
      </c>
      <c r="E32" s="13"/>
    </row>
    <row r="33" spans="1:5" x14ac:dyDescent="0.2">
      <c r="A33" s="14">
        <f>'Holding Registers'!A3</f>
        <v>3</v>
      </c>
      <c r="B33" s="15" t="str">
        <f>'Holding Registers'!B3</f>
        <v>Casing ID</v>
      </c>
      <c r="C33" s="16" t="str">
        <f>'Holding Registers'!C3</f>
        <v>RW</v>
      </c>
      <c r="D33" s="16" t="str">
        <f>'Holding Registers'!E3</f>
        <v>REAL</v>
      </c>
      <c r="E33" s="17"/>
    </row>
    <row r="34" spans="1:5" x14ac:dyDescent="0.2">
      <c r="A34" s="14">
        <f>'Holding Registers'!A4</f>
        <v>5</v>
      </c>
      <c r="B34" s="15" t="str">
        <f>'Holding Registers'!B4</f>
        <v>VFD Starting Speed</v>
      </c>
      <c r="C34" s="16" t="str">
        <f>'Holding Registers'!C4</f>
        <v>RW</v>
      </c>
      <c r="D34" s="16" t="str">
        <f>'Holding Registers'!E4</f>
        <v>REAL</v>
      </c>
      <c r="E34" s="17" t="str">
        <f>'Holding Registers'!G4</f>
        <v>in RPM</v>
      </c>
    </row>
    <row r="35" spans="1:5" x14ac:dyDescent="0.2">
      <c r="A35" s="14">
        <f>'Holding Registers'!A5</f>
        <v>7</v>
      </c>
      <c r="B35" s="15" t="str">
        <f>'Holding Registers'!B5</f>
        <v>Electricity Cost per kWh</v>
      </c>
      <c r="C35" s="16" t="str">
        <f>'Holding Registers'!C5</f>
        <v>RW</v>
      </c>
      <c r="D35" s="16" t="str">
        <f>'Holding Registers'!E5</f>
        <v>REAL</v>
      </c>
      <c r="E35" s="17" t="str">
        <f>'Holding Registers'!G5</f>
        <v>in Dollars</v>
      </c>
    </row>
    <row r="36" spans="1:5" x14ac:dyDescent="0.2">
      <c r="A36" s="14">
        <f>'Holding Registers'!A6</f>
        <v>9</v>
      </c>
      <c r="B36" s="15" t="str">
        <f>'Holding Registers'!B6</f>
        <v>Estimated Tubing Movement</v>
      </c>
      <c r="C36" s="16" t="str">
        <f>'Holding Registers'!C6</f>
        <v>RW</v>
      </c>
      <c r="D36" s="16" t="str">
        <f>'Holding Registers'!E6</f>
        <v>REAL</v>
      </c>
      <c r="E36" s="17" t="str">
        <f>'Holding Registers'!G6</f>
        <v>Estimated by top left corner - bottom left corner</v>
      </c>
    </row>
    <row r="37" spans="1:5" x14ac:dyDescent="0.2">
      <c r="A37" s="14">
        <f>'Holding Registers'!A7</f>
        <v>11</v>
      </c>
      <c r="B37" s="15" t="str">
        <f>'Holding Registers'!B7</f>
        <v>Fluid Gradient</v>
      </c>
      <c r="C37" s="16" t="str">
        <f>'Holding Registers'!C7</f>
        <v>RW</v>
      </c>
      <c r="D37" s="16" t="str">
        <f>'Holding Registers'!E7</f>
        <v>REAL</v>
      </c>
      <c r="E37" s="17" t="str">
        <f>'Holding Registers'!G7</f>
        <v>in lbs/ft</v>
      </c>
    </row>
    <row r="38" spans="1:5" x14ac:dyDescent="0.2">
      <c r="A38" s="14">
        <f>'Holding Registers'!A8</f>
        <v>13</v>
      </c>
      <c r="B38" s="15" t="str">
        <f>'Holding Registers'!B8</f>
        <v>Friction Estimate</v>
      </c>
      <c r="C38" s="16" t="str">
        <f>'Holding Registers'!C8</f>
        <v>RW</v>
      </c>
      <c r="D38" s="16" t="str">
        <f>'Holding Registers'!E8</f>
        <v>REAL</v>
      </c>
      <c r="E38" s="17" t="str">
        <f>'Holding Registers'!G8</f>
        <v>how much of fluid load is due to friction in well</v>
      </c>
    </row>
    <row r="39" spans="1:5" x14ac:dyDescent="0.2">
      <c r="A39" s="14">
        <f>'Holding Registers'!A9</f>
        <v>15</v>
      </c>
      <c r="B39" s="15" t="str">
        <f>'Holding Registers'!B9</f>
        <v>Gauge Off Time Hour</v>
      </c>
      <c r="C39" s="16" t="str">
        <f>'Holding Registers'!C9</f>
        <v>RW</v>
      </c>
      <c r="D39" s="16" t="str">
        <f>'Holding Registers'!E9</f>
        <v>DINT</v>
      </c>
      <c r="E39" s="17"/>
    </row>
    <row r="40" spans="1:5" x14ac:dyDescent="0.2">
      <c r="A40" s="14">
        <f>'Holding Registers'!A10</f>
        <v>16</v>
      </c>
      <c r="B40" s="15" t="str">
        <f>'Holding Registers'!B10</f>
        <v>Gauge Off Time Minute</v>
      </c>
      <c r="C40" s="16" t="str">
        <f>'Holding Registers'!C10</f>
        <v>RW</v>
      </c>
      <c r="D40" s="16" t="str">
        <f>'Holding Registers'!E10</f>
        <v>DINT</v>
      </c>
      <c r="E40" s="17"/>
    </row>
    <row r="41" spans="1:5" x14ac:dyDescent="0.2">
      <c r="A41" s="14">
        <f>'Holding Registers'!A11</f>
        <v>17</v>
      </c>
      <c r="B41" s="15" t="str">
        <f>'Holding Registers'!B11</f>
        <v>Analog Input 1 - EU High</v>
      </c>
      <c r="C41" s="16" t="str">
        <f>'Holding Registers'!C11</f>
        <v>RW</v>
      </c>
      <c r="D41" s="16" t="str">
        <f>'Holding Registers'!E11</f>
        <v>REAL</v>
      </c>
      <c r="E41" s="17"/>
    </row>
    <row r="42" spans="1:5" x14ac:dyDescent="0.2">
      <c r="A42" s="14">
        <f>'Holding Registers'!A12</f>
        <v>19</v>
      </c>
      <c r="B42" s="15" t="str">
        <f>'Holding Registers'!B12</f>
        <v>Analog Input 1 - EU Low</v>
      </c>
      <c r="C42" s="16" t="str">
        <f>'Holding Registers'!C12</f>
        <v>RW</v>
      </c>
      <c r="D42" s="16" t="str">
        <f>'Holding Registers'!E12</f>
        <v>REAL</v>
      </c>
      <c r="E42" s="17"/>
    </row>
    <row r="43" spans="1:5" x14ac:dyDescent="0.2">
      <c r="A43" s="14">
        <f>'Holding Registers'!A13</f>
        <v>21</v>
      </c>
      <c r="B43" s="15" t="str">
        <f>'Holding Registers'!B13</f>
        <v>Analog Input 2 - EU High</v>
      </c>
      <c r="C43" s="16" t="str">
        <f>'Holding Registers'!C13</f>
        <v>RW</v>
      </c>
      <c r="D43" s="16" t="str">
        <f>'Holding Registers'!E13</f>
        <v>REAL</v>
      </c>
      <c r="E43" s="17"/>
    </row>
    <row r="44" spans="1:5" x14ac:dyDescent="0.2">
      <c r="A44" s="14">
        <f>'Holding Registers'!A14</f>
        <v>23</v>
      </c>
      <c r="B44" s="15" t="str">
        <f>'Holding Registers'!B14</f>
        <v>Analog Input 2 - EU Low</v>
      </c>
      <c r="C44" s="16" t="str">
        <f>'Holding Registers'!C14</f>
        <v>RW</v>
      </c>
      <c r="D44" s="16" t="str">
        <f>'Holding Registers'!E14</f>
        <v>REAL</v>
      </c>
      <c r="E44" s="17"/>
    </row>
    <row r="45" spans="1:5" x14ac:dyDescent="0.2">
      <c r="A45" s="14">
        <f>'Holding Registers'!A15</f>
        <v>25</v>
      </c>
      <c r="B45" s="15" t="str">
        <f>'Holding Registers'!B15</f>
        <v>Analog Input 3 - EU High</v>
      </c>
      <c r="C45" s="16" t="str">
        <f>'Holding Registers'!C15</f>
        <v>RW</v>
      </c>
      <c r="D45" s="16" t="str">
        <f>'Holding Registers'!E15</f>
        <v>REAL</v>
      </c>
      <c r="E45" s="17"/>
    </row>
    <row r="46" spans="1:5" x14ac:dyDescent="0.2">
      <c r="A46" s="14">
        <f>'Holding Registers'!A16</f>
        <v>27</v>
      </c>
      <c r="B46" s="15" t="str">
        <f>'Holding Registers'!B16</f>
        <v>Analog Input 3 - EU Low</v>
      </c>
      <c r="C46" s="16" t="str">
        <f>'Holding Registers'!C16</f>
        <v>RW</v>
      </c>
      <c r="D46" s="16" t="str">
        <f>'Holding Registers'!E16</f>
        <v>REAL</v>
      </c>
      <c r="E46" s="17"/>
    </row>
    <row r="47" spans="1:5" x14ac:dyDescent="0.2">
      <c r="A47" s="14">
        <f>'Holding Registers'!A17</f>
        <v>29</v>
      </c>
      <c r="B47" s="15" t="str">
        <f>'Holding Registers'!B17</f>
        <v>Inclinometer Input - EU High</v>
      </c>
      <c r="C47" s="16" t="str">
        <f>'Holding Registers'!C17</f>
        <v>RW</v>
      </c>
      <c r="D47" s="16" t="str">
        <f>'Holding Registers'!E17</f>
        <v>REAL</v>
      </c>
      <c r="E47" s="17"/>
    </row>
    <row r="48" spans="1:5" x14ac:dyDescent="0.2">
      <c r="A48" s="14">
        <f>'Holding Registers'!A18</f>
        <v>31</v>
      </c>
      <c r="B48" s="15" t="str">
        <f>'Holding Registers'!B18</f>
        <v>Inclinometer Input - EU Low</v>
      </c>
      <c r="C48" s="16" t="str">
        <f>'Holding Registers'!C18</f>
        <v>RW</v>
      </c>
      <c r="D48" s="16" t="str">
        <f>'Holding Registers'!E18</f>
        <v>REAL</v>
      </c>
      <c r="E48" s="17"/>
    </row>
    <row r="49" spans="1:5" x14ac:dyDescent="0.2">
      <c r="A49" s="14">
        <f>'Holding Registers'!A19</f>
        <v>33</v>
      </c>
      <c r="B49" s="15" t="str">
        <f>'Holding Registers'!B19</f>
        <v>Load Cell Input - EU High</v>
      </c>
      <c r="C49" s="16" t="str">
        <f>'Holding Registers'!C19</f>
        <v>RW</v>
      </c>
      <c r="D49" s="16" t="str">
        <f>'Holding Registers'!E19</f>
        <v>REAL</v>
      </c>
      <c r="E49" s="17"/>
    </row>
    <row r="50" spans="1:5" x14ac:dyDescent="0.2">
      <c r="A50" s="14">
        <f>'Holding Registers'!A20</f>
        <v>35</v>
      </c>
      <c r="B50" s="15" t="str">
        <f>'Holding Registers'!B20</f>
        <v>Load Cell Input - EU Low</v>
      </c>
      <c r="C50" s="16" t="str">
        <f>'Holding Registers'!C20</f>
        <v>RW</v>
      </c>
      <c r="D50" s="16" t="str">
        <f>'Holding Registers'!E20</f>
        <v>REAL</v>
      </c>
      <c r="E50" s="17"/>
    </row>
    <row r="51" spans="1:5" x14ac:dyDescent="0.2">
      <c r="A51" s="14">
        <f>'Holding Registers'!A21</f>
        <v>37</v>
      </c>
      <c r="B51" s="15" t="str">
        <f>'Holding Registers'!B21</f>
        <v>K-Factor</v>
      </c>
      <c r="C51" s="16" t="str">
        <f>'Holding Registers'!C21</f>
        <v>RW</v>
      </c>
      <c r="D51" s="16" t="str">
        <f>'Holding Registers'!E21</f>
        <v>REAL</v>
      </c>
      <c r="E51" s="17"/>
    </row>
    <row r="52" spans="1:5" x14ac:dyDescent="0.2">
      <c r="A52" s="14">
        <f>'Holding Registers'!A22</f>
        <v>39</v>
      </c>
      <c r="B52" s="15" t="str">
        <f>'Holding Registers'!B22</f>
        <v>Minimum Fluid Load Shutdown Setpoint</v>
      </c>
      <c r="C52" s="16" t="str">
        <f>'Holding Registers'!C22</f>
        <v>RW</v>
      </c>
      <c r="D52" s="16" t="str">
        <f>'Holding Registers'!E22</f>
        <v>REAL</v>
      </c>
      <c r="E52" s="17" t="str">
        <f>'Holding Registers'!G22</f>
        <v>in % maximum</v>
      </c>
    </row>
    <row r="53" spans="1:5" x14ac:dyDescent="0.2">
      <c r="A53" s="14">
        <f>'Holding Registers'!A23</f>
        <v>41</v>
      </c>
      <c r="B53" s="15" t="str">
        <f>'Holding Registers'!B23</f>
        <v>Analog Input 1 - Channel</v>
      </c>
      <c r="C53" s="16" t="str">
        <f>'Holding Registers'!C23</f>
        <v>RW</v>
      </c>
      <c r="D53" s="16" t="str">
        <f>'Holding Registers'!E23</f>
        <v>INT</v>
      </c>
      <c r="E53" s="17"/>
    </row>
    <row r="54" spans="1:5" x14ac:dyDescent="0.2">
      <c r="A54" s="14">
        <f>'Holding Registers'!A24</f>
        <v>42</v>
      </c>
      <c r="B54" s="15" t="str">
        <f>'Holding Registers'!B24</f>
        <v>Analog Input 1 - Type</v>
      </c>
      <c r="C54" s="16" t="str">
        <f>'Holding Registers'!C24</f>
        <v>RW</v>
      </c>
      <c r="D54" s="16" t="str">
        <f>'Holding Registers'!E24</f>
        <v>INT</v>
      </c>
      <c r="E54" s="17" t="str">
        <f>'Holding Registers'!G24</f>
        <v>1=Inclinometer, 2=Casing Pressure,3=Tubing Pressure, 4=Flow Line Pressure,5=Flowmeter, 6=Other</v>
      </c>
    </row>
    <row r="55" spans="1:5" x14ac:dyDescent="0.2">
      <c r="A55" s="14">
        <f>'Holding Registers'!A25</f>
        <v>43</v>
      </c>
      <c r="B55" s="15" t="str">
        <f>'Holding Registers'!B25</f>
        <v>Analog Input 2 - Channel</v>
      </c>
      <c r="C55" s="16" t="str">
        <f>'Holding Registers'!C25</f>
        <v>RW</v>
      </c>
      <c r="D55" s="16" t="str">
        <f>'Holding Registers'!E25</f>
        <v>INT</v>
      </c>
      <c r="E55" s="17"/>
    </row>
    <row r="56" spans="1:5" x14ac:dyDescent="0.2">
      <c r="A56" s="14">
        <f>'Holding Registers'!A26</f>
        <v>44</v>
      </c>
      <c r="B56" s="15" t="str">
        <f>'Holding Registers'!B26</f>
        <v>Analog Input 2 - Type</v>
      </c>
      <c r="C56" s="16" t="str">
        <f>'Holding Registers'!C26</f>
        <v>RW</v>
      </c>
      <c r="D56" s="16" t="str">
        <f>'Holding Registers'!E26</f>
        <v>INT</v>
      </c>
      <c r="E56" s="17" t="str">
        <f>'Holding Registers'!G26</f>
        <v>1=Inclinometer, 2=Casing Pressure,3=Tubing Pressure, 4=Flow Line Pressure,5=Flowmeter, 6=Other</v>
      </c>
    </row>
    <row r="57" spans="1:5" x14ac:dyDescent="0.2">
      <c r="A57" s="14">
        <f>'Holding Registers'!A27</f>
        <v>45</v>
      </c>
      <c r="B57" s="15" t="str">
        <f>'Holding Registers'!B27</f>
        <v>Analog Input 3 - Channel</v>
      </c>
      <c r="C57" s="16" t="str">
        <f>'Holding Registers'!C27</f>
        <v>RW</v>
      </c>
      <c r="D57" s="16" t="str">
        <f>'Holding Registers'!E27</f>
        <v>INT</v>
      </c>
      <c r="E57" s="17"/>
    </row>
    <row r="58" spans="1:5" x14ac:dyDescent="0.2">
      <c r="A58" s="14">
        <f>'Holding Registers'!A28</f>
        <v>46</v>
      </c>
      <c r="B58" s="15" t="str">
        <f>'Holding Registers'!B28</f>
        <v>Analog Input 3 - Type</v>
      </c>
      <c r="C58" s="16" t="str">
        <f>'Holding Registers'!C28</f>
        <v>RW</v>
      </c>
      <c r="D58" s="16" t="str">
        <f>'Holding Registers'!E28</f>
        <v>INT</v>
      </c>
      <c r="E58" s="17" t="str">
        <f>'Holding Registers'!G28</f>
        <v>1=Inclinometer, 2=Casing Pressure,3=Tubing Pressure, 4=Flow Line Pressure,5=Flowmeter, 6=Other</v>
      </c>
    </row>
    <row r="59" spans="1:5" x14ac:dyDescent="0.2">
      <c r="A59" s="14">
        <f>'Holding Registers'!A29</f>
        <v>47</v>
      </c>
      <c r="B59" s="15" t="str">
        <f>'Holding Registers'!B29</f>
        <v>Inclinometer Input - Channel</v>
      </c>
      <c r="C59" s="16" t="str">
        <f>'Holding Registers'!C29</f>
        <v>RW</v>
      </c>
      <c r="D59" s="16" t="str">
        <f>'Holding Registers'!E29</f>
        <v>INT</v>
      </c>
      <c r="E59" s="17"/>
    </row>
    <row r="60" spans="1:5" x14ac:dyDescent="0.2">
      <c r="A60" s="14">
        <f>'Holding Registers'!A30</f>
        <v>48</v>
      </c>
      <c r="B60" s="15" t="str">
        <f>'Holding Registers'!B30</f>
        <v>Inclinometer Input - Type</v>
      </c>
      <c r="C60" s="16" t="str">
        <f>'Holding Registers'!C30</f>
        <v>RW</v>
      </c>
      <c r="D60" s="16" t="str">
        <f>'Holding Registers'!E30</f>
        <v>INT</v>
      </c>
      <c r="E60" s="17"/>
    </row>
    <row r="61" spans="1:5" x14ac:dyDescent="0.2">
      <c r="A61" s="14">
        <f>'Holding Registers'!A31</f>
        <v>49</v>
      </c>
      <c r="B61" s="15" t="str">
        <f>'Holding Registers'!B31</f>
        <v>Load Cell Input - Channel</v>
      </c>
      <c r="C61" s="16" t="str">
        <f>'Holding Registers'!C31</f>
        <v>RW</v>
      </c>
      <c r="D61" s="16" t="str">
        <f>'Holding Registers'!E31</f>
        <v>INT</v>
      </c>
      <c r="E61" s="17"/>
    </row>
    <row r="62" spans="1:5" x14ac:dyDescent="0.2">
      <c r="A62" s="14">
        <f>'Holding Registers'!A32</f>
        <v>50</v>
      </c>
      <c r="B62" s="15" t="str">
        <f>'Holding Registers'!B32</f>
        <v>Load Cell Input - Type</v>
      </c>
      <c r="C62" s="16" t="str">
        <f>'Holding Registers'!C32</f>
        <v>RW</v>
      </c>
      <c r="D62" s="16" t="str">
        <f>'Holding Registers'!E32</f>
        <v>INT</v>
      </c>
      <c r="E62" s="17"/>
    </row>
    <row r="63" spans="1:5" x14ac:dyDescent="0.2">
      <c r="A63" s="14">
        <f>'Holding Registers'!A33</f>
        <v>51</v>
      </c>
      <c r="B63" s="15" t="str">
        <f>'Holding Registers'!B33</f>
        <v>Taper 1 Length</v>
      </c>
      <c r="C63" s="16" t="str">
        <f>'Holding Registers'!C33</f>
        <v>RW</v>
      </c>
      <c r="D63" s="16" t="str">
        <f>'Holding Registers'!E33</f>
        <v>REAL</v>
      </c>
      <c r="E63" s="17"/>
    </row>
    <row r="64" spans="1:5" x14ac:dyDescent="0.2">
      <c r="A64" s="14">
        <f>'Holding Registers'!A34</f>
        <v>53</v>
      </c>
      <c r="B64" s="15" t="str">
        <f>'Holding Registers'!B34</f>
        <v>Taper 1 Diameter</v>
      </c>
      <c r="C64" s="16" t="str">
        <f>'Holding Registers'!C34</f>
        <v>RW</v>
      </c>
      <c r="D64" s="16" t="str">
        <f>'Holding Registers'!E34</f>
        <v>REAL</v>
      </c>
      <c r="E64" s="17"/>
    </row>
    <row r="65" spans="1:5" x14ac:dyDescent="0.2">
      <c r="A65" s="14">
        <f>'Holding Registers'!A35</f>
        <v>55</v>
      </c>
      <c r="B65" s="15" t="str">
        <f>'Holding Registers'!B35</f>
        <v>Taper 1 Material</v>
      </c>
      <c r="C65" s="16" t="str">
        <f>'Holding Registers'!C35</f>
        <v>RW</v>
      </c>
      <c r="D65" s="16" t="str">
        <f>'Holding Registers'!E35</f>
        <v>DINT</v>
      </c>
      <c r="E65" s="17" t="str">
        <f>'Holding Registers'!G35</f>
        <v>1=Steel, 2=Fiberglass</v>
      </c>
    </row>
    <row r="66" spans="1:5" x14ac:dyDescent="0.2">
      <c r="A66" s="14">
        <f>'Holding Registers'!A36</f>
        <v>56</v>
      </c>
      <c r="B66" s="15" t="str">
        <f>'Holding Registers'!B36</f>
        <v>Taper 2 Length</v>
      </c>
      <c r="C66" s="16" t="str">
        <f>'Holding Registers'!C36</f>
        <v>RW</v>
      </c>
      <c r="D66" s="16" t="str">
        <f>'Holding Registers'!E36</f>
        <v>REAL</v>
      </c>
      <c r="E66" s="17"/>
    </row>
    <row r="67" spans="1:5" x14ac:dyDescent="0.2">
      <c r="A67" s="14">
        <f>'Holding Registers'!A37</f>
        <v>58</v>
      </c>
      <c r="B67" s="15" t="str">
        <f>'Holding Registers'!B37</f>
        <v>Taper 2 Diameter</v>
      </c>
      <c r="C67" s="16" t="str">
        <f>'Holding Registers'!C37</f>
        <v>RW</v>
      </c>
      <c r="D67" s="16" t="str">
        <f>'Holding Registers'!E37</f>
        <v>REAL</v>
      </c>
      <c r="E67" s="17"/>
    </row>
    <row r="68" spans="1:5" x14ac:dyDescent="0.2">
      <c r="A68" s="14">
        <f>'Holding Registers'!A38</f>
        <v>60</v>
      </c>
      <c r="B68" s="15" t="str">
        <f>'Holding Registers'!B38</f>
        <v>Taper 2 Material</v>
      </c>
      <c r="C68" s="16" t="str">
        <f>'Holding Registers'!C38</f>
        <v>RW</v>
      </c>
      <c r="D68" s="16" t="str">
        <f>'Holding Registers'!E38</f>
        <v>DINT</v>
      </c>
      <c r="E68" s="17" t="str">
        <f>'Holding Registers'!G38</f>
        <v>1=Steel, 2=Fiberglass</v>
      </c>
    </row>
    <row r="69" spans="1:5" x14ac:dyDescent="0.2">
      <c r="A69" s="14">
        <f>'Holding Registers'!A39</f>
        <v>61</v>
      </c>
      <c r="B69" s="15" t="str">
        <f>'Holding Registers'!B39</f>
        <v>Taper 3 Length</v>
      </c>
      <c r="C69" s="16" t="str">
        <f>'Holding Registers'!C39</f>
        <v>RW</v>
      </c>
      <c r="D69" s="16" t="str">
        <f>'Holding Registers'!E39</f>
        <v>REAL</v>
      </c>
      <c r="E69" s="17"/>
    </row>
    <row r="70" spans="1:5" x14ac:dyDescent="0.2">
      <c r="A70" s="14">
        <f>'Holding Registers'!A40</f>
        <v>63</v>
      </c>
      <c r="B70" s="15" t="str">
        <f>'Holding Registers'!B40</f>
        <v>Taper 3 Diameter</v>
      </c>
      <c r="C70" s="16" t="str">
        <f>'Holding Registers'!C40</f>
        <v>RW</v>
      </c>
      <c r="D70" s="16" t="str">
        <f>'Holding Registers'!E40</f>
        <v>REAL</v>
      </c>
      <c r="E70" s="17"/>
    </row>
    <row r="71" spans="1:5" x14ac:dyDescent="0.2">
      <c r="A71" s="14">
        <f>'Holding Registers'!A41</f>
        <v>65</v>
      </c>
      <c r="B71" s="15" t="str">
        <f>'Holding Registers'!B41</f>
        <v>Taper 3 Material</v>
      </c>
      <c r="C71" s="16" t="str">
        <f>'Holding Registers'!C41</f>
        <v>RW</v>
      </c>
      <c r="D71" s="16" t="str">
        <f>'Holding Registers'!E41</f>
        <v>DINT</v>
      </c>
      <c r="E71" s="17" t="str">
        <f>'Holding Registers'!G41</f>
        <v>1=Steel, 2=Fiberglass</v>
      </c>
    </row>
    <row r="72" spans="1:5" x14ac:dyDescent="0.2">
      <c r="A72" s="14">
        <f>'Holding Registers'!A42</f>
        <v>66</v>
      </c>
      <c r="B72" s="15" t="str">
        <f>'Holding Registers'!B42</f>
        <v>Taper 4 Length</v>
      </c>
      <c r="C72" s="16" t="str">
        <f>'Holding Registers'!C42</f>
        <v>RW</v>
      </c>
      <c r="D72" s="16" t="str">
        <f>'Holding Registers'!E42</f>
        <v>REAL</v>
      </c>
      <c r="E72" s="17"/>
    </row>
    <row r="73" spans="1:5" x14ac:dyDescent="0.2">
      <c r="A73" s="14">
        <f>'Holding Registers'!A43</f>
        <v>68</v>
      </c>
      <c r="B73" s="15" t="str">
        <f>'Holding Registers'!B43</f>
        <v>Taper 4 Diameter</v>
      </c>
      <c r="C73" s="16" t="str">
        <f>'Holding Registers'!C43</f>
        <v>RW</v>
      </c>
      <c r="D73" s="16" t="str">
        <f>'Holding Registers'!E43</f>
        <v>REAL</v>
      </c>
      <c r="E73" s="17"/>
    </row>
    <row r="74" spans="1:5" x14ac:dyDescent="0.2">
      <c r="A74" s="14">
        <f>'Holding Registers'!A44</f>
        <v>70</v>
      </c>
      <c r="B74" s="15" t="str">
        <f>'Holding Registers'!B44</f>
        <v>Taper 4 Material</v>
      </c>
      <c r="C74" s="16" t="str">
        <f>'Holding Registers'!C44</f>
        <v>RW</v>
      </c>
      <c r="D74" s="16" t="str">
        <f>'Holding Registers'!E44</f>
        <v>DINT</v>
      </c>
      <c r="E74" s="17" t="str">
        <f>'Holding Registers'!G44</f>
        <v>1=Steel, 2=Fiberglass</v>
      </c>
    </row>
    <row r="75" spans="1:5" x14ac:dyDescent="0.2">
      <c r="A75" s="14">
        <f>'Holding Registers'!A45</f>
        <v>71</v>
      </c>
      <c r="B75" s="15" t="str">
        <f>'Holding Registers'!B45</f>
        <v>Taper 5 Length</v>
      </c>
      <c r="C75" s="16" t="str">
        <f>'Holding Registers'!C45</f>
        <v>RW</v>
      </c>
      <c r="D75" s="16" t="str">
        <f>'Holding Registers'!E45</f>
        <v>REAL</v>
      </c>
      <c r="E75" s="17"/>
    </row>
    <row r="76" spans="1:5" x14ac:dyDescent="0.2">
      <c r="A76" s="14">
        <f>'Holding Registers'!A46</f>
        <v>73</v>
      </c>
      <c r="B76" s="15" t="str">
        <f>'Holding Registers'!B46</f>
        <v>Taper 5 Diameter</v>
      </c>
      <c r="C76" s="16" t="str">
        <f>'Holding Registers'!C46</f>
        <v>RW</v>
      </c>
      <c r="D76" s="16" t="str">
        <f>'Holding Registers'!E46</f>
        <v>REAL</v>
      </c>
      <c r="E76" s="17"/>
    </row>
    <row r="77" spans="1:5" x14ac:dyDescent="0.2">
      <c r="A77" s="14">
        <f>'Holding Registers'!A47</f>
        <v>75</v>
      </c>
      <c r="B77" s="15" t="str">
        <f>'Holding Registers'!B47</f>
        <v>Taper 5 Material</v>
      </c>
      <c r="C77" s="16" t="str">
        <f>'Holding Registers'!C47</f>
        <v>RW</v>
      </c>
      <c r="D77" s="16" t="str">
        <f>'Holding Registers'!E47</f>
        <v>DINT</v>
      </c>
      <c r="E77" s="17" t="str">
        <f>'Holding Registers'!G47</f>
        <v>1=Steel, 2=Fiberglass</v>
      </c>
    </row>
    <row r="78" spans="1:5" x14ac:dyDescent="0.2">
      <c r="A78" s="14">
        <f>'Holding Registers'!A48</f>
        <v>76</v>
      </c>
      <c r="B78" s="15" t="str">
        <f>'Holding Registers'!B48</f>
        <v>Taper 6 Length</v>
      </c>
      <c r="C78" s="16" t="str">
        <f>'Holding Registers'!C48</f>
        <v>RW</v>
      </c>
      <c r="D78" s="16" t="str">
        <f>'Holding Registers'!E48</f>
        <v>REAL</v>
      </c>
      <c r="E78" s="17"/>
    </row>
    <row r="79" spans="1:5" x14ac:dyDescent="0.2">
      <c r="A79" s="14">
        <f>'Holding Registers'!A49</f>
        <v>78</v>
      </c>
      <c r="B79" s="15" t="str">
        <f>'Holding Registers'!B49</f>
        <v>Taper 6 Diameter</v>
      </c>
      <c r="C79" s="16" t="str">
        <f>'Holding Registers'!C49</f>
        <v>RW</v>
      </c>
      <c r="D79" s="16" t="str">
        <f>'Holding Registers'!E49</f>
        <v>REAL</v>
      </c>
      <c r="E79" s="17"/>
    </row>
    <row r="80" spans="1:5" x14ac:dyDescent="0.2">
      <c r="A80" s="14">
        <f>'Holding Registers'!A50</f>
        <v>80</v>
      </c>
      <c r="B80" s="15" t="str">
        <f>'Holding Registers'!B50</f>
        <v>Taper 6 Material</v>
      </c>
      <c r="C80" s="16" t="str">
        <f>'Holding Registers'!C50</f>
        <v>RW</v>
      </c>
      <c r="D80" s="16" t="str">
        <f>'Holding Registers'!E50</f>
        <v>DINT</v>
      </c>
      <c r="E80" s="17" t="str">
        <f>'Holding Registers'!G50</f>
        <v>1=Steel, 2=Fiberglass</v>
      </c>
    </row>
    <row r="81" spans="1:5" x14ac:dyDescent="0.2">
      <c r="A81" s="14">
        <f>'Holding Registers'!A51</f>
        <v>81</v>
      </c>
      <c r="B81" s="15" t="str">
        <f>'Holding Registers'!B51</f>
        <v>Taper 7 Length</v>
      </c>
      <c r="C81" s="16" t="str">
        <f>'Holding Registers'!C51</f>
        <v>RW</v>
      </c>
      <c r="D81" s="16" t="str">
        <f>'Holding Registers'!E51</f>
        <v>REAL</v>
      </c>
      <c r="E81" s="17"/>
    </row>
    <row r="82" spans="1:5" x14ac:dyDescent="0.2">
      <c r="A82" s="14">
        <f>'Holding Registers'!A52</f>
        <v>83</v>
      </c>
      <c r="B82" s="15" t="str">
        <f>'Holding Registers'!B52</f>
        <v>Taper 7 Diameter</v>
      </c>
      <c r="C82" s="16" t="str">
        <f>'Holding Registers'!C52</f>
        <v>RW</v>
      </c>
      <c r="D82" s="16" t="str">
        <f>'Holding Registers'!E52</f>
        <v>REAL</v>
      </c>
      <c r="E82" s="17"/>
    </row>
    <row r="83" spans="1:5" x14ac:dyDescent="0.2">
      <c r="A83" s="14">
        <f>'Holding Registers'!A53</f>
        <v>85</v>
      </c>
      <c r="B83" s="15" t="str">
        <f>'Holding Registers'!B53</f>
        <v>Taper 7 Material</v>
      </c>
      <c r="C83" s="16" t="str">
        <f>'Holding Registers'!C53</f>
        <v>RW</v>
      </c>
      <c r="D83" s="16" t="str">
        <f>'Holding Registers'!E53</f>
        <v>DINT</v>
      </c>
      <c r="E83" s="17" t="str">
        <f>'Holding Registers'!G53</f>
        <v>1=Steel, 2=Fiberglass</v>
      </c>
    </row>
    <row r="84" spans="1:5" x14ac:dyDescent="0.2">
      <c r="A84" s="14">
        <f>'Holding Registers'!A54</f>
        <v>86</v>
      </c>
      <c r="B84" s="15" t="str">
        <f>'Holding Registers'!B54</f>
        <v>Taper 8 Length</v>
      </c>
      <c r="C84" s="16" t="str">
        <f>'Holding Registers'!C54</f>
        <v>RW</v>
      </c>
      <c r="D84" s="16" t="str">
        <f>'Holding Registers'!E54</f>
        <v>REAL</v>
      </c>
      <c r="E84" s="17"/>
    </row>
    <row r="85" spans="1:5" x14ac:dyDescent="0.2">
      <c r="A85" s="14">
        <f>'Holding Registers'!A55</f>
        <v>88</v>
      </c>
      <c r="B85" s="15" t="str">
        <f>'Holding Registers'!B55</f>
        <v>Taper 8 Diameter</v>
      </c>
      <c r="C85" s="16" t="str">
        <f>'Holding Registers'!C55</f>
        <v>RW</v>
      </c>
      <c r="D85" s="16" t="str">
        <f>'Holding Registers'!E55</f>
        <v>REAL</v>
      </c>
      <c r="E85" s="17"/>
    </row>
    <row r="86" spans="1:5" x14ac:dyDescent="0.2">
      <c r="A86" s="14">
        <f>'Holding Registers'!A56</f>
        <v>90</v>
      </c>
      <c r="B86" s="15" t="str">
        <f>'Holding Registers'!B56</f>
        <v>Taper 8 Material</v>
      </c>
      <c r="C86" s="16" t="str">
        <f>'Holding Registers'!C56</f>
        <v>RW</v>
      </c>
      <c r="D86" s="16" t="str">
        <f>'Holding Registers'!E56</f>
        <v>DINT</v>
      </c>
      <c r="E86" s="17" t="str">
        <f>'Holding Registers'!G56</f>
        <v>1=Steel, 2=Fiberglass</v>
      </c>
    </row>
    <row r="87" spans="1:5" x14ac:dyDescent="0.2">
      <c r="A87" s="14">
        <f>'Holding Registers'!A57</f>
        <v>91</v>
      </c>
      <c r="B87" s="15" t="str">
        <f>'Holding Registers'!B57</f>
        <v>Taper 9 Length</v>
      </c>
      <c r="C87" s="16" t="str">
        <f>'Holding Registers'!C57</f>
        <v>RW</v>
      </c>
      <c r="D87" s="16" t="str">
        <f>'Holding Registers'!E57</f>
        <v>REAL</v>
      </c>
      <c r="E87" s="17"/>
    </row>
    <row r="88" spans="1:5" x14ac:dyDescent="0.2">
      <c r="A88" s="14">
        <f>'Holding Registers'!A58</f>
        <v>93</v>
      </c>
      <c r="B88" s="15" t="str">
        <f>'Holding Registers'!B58</f>
        <v>Taper 9 Diameter</v>
      </c>
      <c r="C88" s="16" t="str">
        <f>'Holding Registers'!C58</f>
        <v>RW</v>
      </c>
      <c r="D88" s="16" t="str">
        <f>'Holding Registers'!E58</f>
        <v>REAL</v>
      </c>
      <c r="E88" s="17"/>
    </row>
    <row r="89" spans="1:5" x14ac:dyDescent="0.2">
      <c r="A89" s="14">
        <f>'Holding Registers'!A59</f>
        <v>95</v>
      </c>
      <c r="B89" s="15" t="str">
        <f>'Holding Registers'!B59</f>
        <v>Taper 9 Material</v>
      </c>
      <c r="C89" s="16" t="str">
        <f>'Holding Registers'!C59</f>
        <v>RW</v>
      </c>
      <c r="D89" s="16" t="str">
        <f>'Holding Registers'!E59</f>
        <v>DINT</v>
      </c>
      <c r="E89" s="17" t="str">
        <f>'Holding Registers'!G59</f>
        <v>1=Steel, 2=Fiberglass</v>
      </c>
    </row>
    <row r="90" spans="1:5" x14ac:dyDescent="0.2">
      <c r="A90" s="14">
        <f>'Holding Registers'!A60</f>
        <v>96</v>
      </c>
      <c r="B90" s="15" t="str">
        <f>'Holding Registers'!B60</f>
        <v>Taper 10 Length</v>
      </c>
      <c r="C90" s="16" t="str">
        <f>'Holding Registers'!C60</f>
        <v>RW</v>
      </c>
      <c r="D90" s="16" t="str">
        <f>'Holding Registers'!E60</f>
        <v>REAL</v>
      </c>
      <c r="E90" s="17"/>
    </row>
    <row r="91" spans="1:5" x14ac:dyDescent="0.2">
      <c r="A91" s="14">
        <f>'Holding Registers'!A61</f>
        <v>98</v>
      </c>
      <c r="B91" s="15" t="str">
        <f>'Holding Registers'!B61</f>
        <v>Taper 10 Diameter</v>
      </c>
      <c r="C91" s="16" t="str">
        <f>'Holding Registers'!C61</f>
        <v>RW</v>
      </c>
      <c r="D91" s="16" t="str">
        <f>'Holding Registers'!E61</f>
        <v>REAL</v>
      </c>
      <c r="E91" s="17"/>
    </row>
    <row r="92" spans="1:5" x14ac:dyDescent="0.2">
      <c r="A92" s="14">
        <f>'Holding Registers'!A62</f>
        <v>100</v>
      </c>
      <c r="B92" s="15" t="str">
        <f>'Holding Registers'!B62</f>
        <v>Taper 10 Material</v>
      </c>
      <c r="C92" s="16" t="str">
        <f>'Holding Registers'!C62</f>
        <v>RW</v>
      </c>
      <c r="D92" s="16" t="str">
        <f>'Holding Registers'!E62</f>
        <v>DINT</v>
      </c>
      <c r="E92" s="17" t="str">
        <f>'Holding Registers'!G62</f>
        <v>1=Steel, 2=Fiberglass</v>
      </c>
    </row>
    <row r="93" spans="1:5" x14ac:dyDescent="0.2">
      <c r="A93" s="14">
        <f>'Holding Registers'!A63</f>
        <v>101</v>
      </c>
      <c r="B93" s="15" t="str">
        <f>'Holding Registers'!B63</f>
        <v>Motor Nameplate Volts</v>
      </c>
      <c r="C93" s="16" t="str">
        <f>'Holding Registers'!C63</f>
        <v>RW</v>
      </c>
      <c r="D93" s="16" t="str">
        <f>'Holding Registers'!E63</f>
        <v>REAL</v>
      </c>
      <c r="E93" s="17"/>
    </row>
    <row r="94" spans="1:5" x14ac:dyDescent="0.2">
      <c r="A94" s="14">
        <f>'Holding Registers'!A64</f>
        <v>103</v>
      </c>
      <c r="B94" s="15" t="str">
        <f>'Holding Registers'!B64</f>
        <v>Motor Nameplate Amps</v>
      </c>
      <c r="C94" s="16" t="str">
        <f>'Holding Registers'!C64</f>
        <v>RW</v>
      </c>
      <c r="D94" s="16" t="str">
        <f>'Holding Registers'!E64</f>
        <v>REAL</v>
      </c>
      <c r="E94" s="17"/>
    </row>
    <row r="95" spans="1:5" x14ac:dyDescent="0.2">
      <c r="A95" s="14">
        <f>'Holding Registers'!A65</f>
        <v>105</v>
      </c>
      <c r="B95" s="15" t="str">
        <f>'Holding Registers'!B65</f>
        <v>Motor Nameplate Hertz</v>
      </c>
      <c r="C95" s="16" t="str">
        <f>'Holding Registers'!C65</f>
        <v>RW</v>
      </c>
      <c r="D95" s="16" t="str">
        <f>'Holding Registers'!E65</f>
        <v>REAL</v>
      </c>
      <c r="E95" s="17"/>
    </row>
    <row r="96" spans="1:5" x14ac:dyDescent="0.2">
      <c r="A96" s="14">
        <f>'Holding Registers'!A66</f>
        <v>107</v>
      </c>
      <c r="B96" s="15" t="str">
        <f>'Holding Registers'!B66</f>
        <v>Motor Nameplate Poles</v>
      </c>
      <c r="C96" s="16" t="str">
        <f>'Holding Registers'!C66</f>
        <v>RW</v>
      </c>
      <c r="D96" s="16" t="str">
        <f>'Holding Registers'!E66</f>
        <v>INT</v>
      </c>
      <c r="E96" s="17"/>
    </row>
    <row r="97" spans="1:5" x14ac:dyDescent="0.2">
      <c r="A97" s="14">
        <f>'Holding Registers'!A67</f>
        <v>108</v>
      </c>
      <c r="B97" s="15" t="str">
        <f>'Holding Registers'!B67</f>
        <v>Motor Nameplate RPM</v>
      </c>
      <c r="C97" s="16" t="str">
        <f>'Holding Registers'!C67</f>
        <v>RW</v>
      </c>
      <c r="D97" s="16" t="str">
        <f>'Holding Registers'!E67</f>
        <v>REAL</v>
      </c>
      <c r="E97" s="17"/>
    </row>
    <row r="98" spans="1:5" x14ac:dyDescent="0.2">
      <c r="A98" s="14">
        <f>'Holding Registers'!A68</f>
        <v>110</v>
      </c>
      <c r="B98" s="15" t="str">
        <f>'Holding Registers'!B68</f>
        <v>Motor Nameplate Service Factor</v>
      </c>
      <c r="C98" s="16" t="str">
        <f>'Holding Registers'!C68</f>
        <v>RW</v>
      </c>
      <c r="D98" s="16" t="str">
        <f>'Holding Registers'!E68</f>
        <v>REAL</v>
      </c>
      <c r="E98" s="17"/>
    </row>
    <row r="99" spans="1:5" x14ac:dyDescent="0.2">
      <c r="A99" s="14">
        <f>'Holding Registers'!A69</f>
        <v>112</v>
      </c>
      <c r="B99" s="15" t="str">
        <f>'Holding Registers'!B69</f>
        <v>Motor Nameplate Horsepower</v>
      </c>
      <c r="C99" s="16" t="str">
        <f>'Holding Registers'!C69</f>
        <v>RW</v>
      </c>
      <c r="D99" s="16" t="str">
        <f>'Holding Registers'!E69</f>
        <v>REAL</v>
      </c>
      <c r="E99" s="17"/>
    </row>
    <row r="100" spans="1:5" x14ac:dyDescent="0.2">
      <c r="A100" s="14">
        <f>'Holding Registers'!A70</f>
        <v>114</v>
      </c>
      <c r="B100" s="15" t="str">
        <f>'Holding Registers'!B70</f>
        <v>Pump Diameter</v>
      </c>
      <c r="C100" s="16" t="str">
        <f>'Holding Registers'!C70</f>
        <v>RW</v>
      </c>
      <c r="D100" s="16" t="str">
        <f>'Holding Registers'!E70</f>
        <v>REAL</v>
      </c>
      <c r="E100" s="17"/>
    </row>
    <row r="101" spans="1:5" x14ac:dyDescent="0.2">
      <c r="A101" s="14">
        <f>'Holding Registers'!A71</f>
        <v>116</v>
      </c>
      <c r="B101" s="15" t="str">
        <f>'Holding Registers'!B71</f>
        <v>Anchor Depth</v>
      </c>
      <c r="C101" s="16" t="str">
        <f>'Holding Registers'!C71</f>
        <v>RW</v>
      </c>
      <c r="D101" s="16" t="str">
        <f>'Holding Registers'!E71</f>
        <v>REAL</v>
      </c>
      <c r="E101" s="17"/>
    </row>
    <row r="102" spans="1:5" x14ac:dyDescent="0.2">
      <c r="A102" s="14">
        <f>'Holding Registers'!A72</f>
        <v>118</v>
      </c>
      <c r="B102" s="15" t="str">
        <f>'Holding Registers'!B72</f>
        <v>Total Stroke Length</v>
      </c>
      <c r="C102" s="16" t="str">
        <f>'Holding Registers'!C72</f>
        <v>RW</v>
      </c>
      <c r="D102" s="16" t="str">
        <f>'Holding Registers'!E72</f>
        <v>REAL</v>
      </c>
      <c r="E102" s="17"/>
    </row>
    <row r="103" spans="1:5" x14ac:dyDescent="0.2">
      <c r="A103" s="14">
        <f>'Holding Registers'!A73</f>
        <v>120</v>
      </c>
      <c r="B103" s="15" t="str">
        <f>'Holding Registers'!B73</f>
        <v>Motor Sheave Size</v>
      </c>
      <c r="C103" s="16" t="str">
        <f>'Holding Registers'!C73</f>
        <v>RW</v>
      </c>
      <c r="D103" s="16" t="str">
        <f>'Holding Registers'!E73</f>
        <v>REAL</v>
      </c>
      <c r="E103" s="17"/>
    </row>
    <row r="104" spans="1:5" x14ac:dyDescent="0.2">
      <c r="A104" s="14">
        <f>'Holding Registers'!A74</f>
        <v>122</v>
      </c>
      <c r="B104" s="15" t="str">
        <f>'Holding Registers'!B74</f>
        <v>Gearbox Sheave size</v>
      </c>
      <c r="C104" s="16" t="str">
        <f>'Holding Registers'!C74</f>
        <v>RW</v>
      </c>
      <c r="D104" s="16" t="str">
        <f>'Holding Registers'!E74</f>
        <v>REAL</v>
      </c>
      <c r="E104" s="17"/>
    </row>
    <row r="105" spans="1:5" x14ac:dyDescent="0.2">
      <c r="A105" s="14">
        <f>'Holding Registers'!A75</f>
        <v>124</v>
      </c>
      <c r="B105" s="15" t="str">
        <f>'Holding Registers'!B75</f>
        <v>Gearbox Limit</v>
      </c>
      <c r="C105" s="16" t="str">
        <f>'Holding Registers'!C75</f>
        <v>RW</v>
      </c>
      <c r="D105" s="16" t="str">
        <f>'Holding Registers'!E75</f>
        <v>REAL</v>
      </c>
      <c r="E105" s="17"/>
    </row>
    <row r="106" spans="1:5" x14ac:dyDescent="0.2">
      <c r="A106" s="14">
        <f>'Holding Registers'!A76</f>
        <v>126</v>
      </c>
      <c r="B106" s="15" t="str">
        <f>'Holding Registers'!B76</f>
        <v>Gearbox Ratio</v>
      </c>
      <c r="C106" s="16" t="str">
        <f>'Holding Registers'!C76</f>
        <v>RW</v>
      </c>
      <c r="D106" s="16" t="str">
        <f>'Holding Registers'!E76</f>
        <v>REAL</v>
      </c>
      <c r="E106" s="17"/>
    </row>
    <row r="107" spans="1:5" x14ac:dyDescent="0.2">
      <c r="A107" s="14">
        <f>'Holding Registers'!A77</f>
        <v>128</v>
      </c>
      <c r="B107" s="15" t="str">
        <f>'Holding Registers'!B77</f>
        <v>Gearbox Rating</v>
      </c>
      <c r="C107" s="16" t="str">
        <f>'Holding Registers'!C77</f>
        <v>RW</v>
      </c>
      <c r="D107" s="16" t="str">
        <f>'Holding Registers'!E77</f>
        <v>REAL</v>
      </c>
      <c r="E107" s="17"/>
    </row>
    <row r="108" spans="1:5" x14ac:dyDescent="0.2">
      <c r="A108" s="14">
        <f>'Holding Registers'!A78</f>
        <v>130</v>
      </c>
      <c r="B108" s="15" t="str">
        <f>'Holding Registers'!B78</f>
        <v>Structural Rating</v>
      </c>
      <c r="C108" s="16" t="str">
        <f>'Holding Registers'!C78</f>
        <v>RW</v>
      </c>
      <c r="D108" s="16" t="str">
        <f>'Holding Registers'!E78</f>
        <v>REAL</v>
      </c>
      <c r="E108" s="17"/>
    </row>
    <row r="109" spans="1:5" x14ac:dyDescent="0.2">
      <c r="A109" s="14">
        <f>'Holding Registers'!A79</f>
        <v>132</v>
      </c>
      <c r="B109" s="15" t="str">
        <f>'Holding Registers'!B79</f>
        <v>Well Type</v>
      </c>
      <c r="C109" s="16" t="str">
        <f>'Holding Registers'!C79</f>
        <v>RW</v>
      </c>
      <c r="D109" s="16" t="str">
        <f>'Holding Registers'!E79</f>
        <v>SINT</v>
      </c>
      <c r="E109" s="17"/>
    </row>
    <row r="110" spans="1:5" x14ac:dyDescent="0.2">
      <c r="A110" s="14">
        <f>'Holding Registers'!A80</f>
        <v>133</v>
      </c>
      <c r="B110" s="15" t="str">
        <f>'Holding Registers'!B80</f>
        <v>Total Vertical Depth</v>
      </c>
      <c r="C110" s="16" t="str">
        <f>'Holding Registers'!C80</f>
        <v>RW</v>
      </c>
      <c r="D110" s="16" t="str">
        <f>'Holding Registers'!E80</f>
        <v>REAL</v>
      </c>
      <c r="E110" s="17"/>
    </row>
    <row r="111" spans="1:5" x14ac:dyDescent="0.2">
      <c r="A111" s="14">
        <f>'Holding Registers'!A81</f>
        <v>135</v>
      </c>
      <c r="B111" s="15" t="str">
        <f>'Holding Registers'!B81</f>
        <v>Tubing ID</v>
      </c>
      <c r="C111" s="16" t="str">
        <f>'Holding Registers'!C81</f>
        <v>RW</v>
      </c>
      <c r="D111" s="16" t="str">
        <f>'Holding Registers'!E81</f>
        <v>REAL</v>
      </c>
      <c r="E111" s="17"/>
    </row>
    <row r="112" spans="1:5" x14ac:dyDescent="0.2">
      <c r="A112" s="14">
        <f>'Holding Registers'!A82</f>
        <v>137</v>
      </c>
      <c r="B112" s="15" t="str">
        <f>'Holding Registers'!B82</f>
        <v>Tubing OD</v>
      </c>
      <c r="C112" s="16" t="str">
        <f>'Holding Registers'!C82</f>
        <v>RW</v>
      </c>
      <c r="D112" s="16" t="str">
        <f>'Holding Registers'!E82</f>
        <v>REAL</v>
      </c>
      <c r="E112" s="17"/>
    </row>
    <row r="113" spans="1:5" x14ac:dyDescent="0.2">
      <c r="A113" s="14">
        <f>'Holding Registers'!A83</f>
        <v>139</v>
      </c>
      <c r="B113" s="15" t="str">
        <f>'Holding Registers'!B83</f>
        <v>Oil API Gravity</v>
      </c>
      <c r="C113" s="16" t="str">
        <f>'Holding Registers'!C83</f>
        <v>RW</v>
      </c>
      <c r="D113" s="16" t="str">
        <f>'Holding Registers'!E83</f>
        <v>REAL</v>
      </c>
      <c r="E113" s="17"/>
    </row>
    <row r="114" spans="1:5" x14ac:dyDescent="0.2">
      <c r="A114" s="14">
        <f>'Holding Registers'!A84</f>
        <v>141</v>
      </c>
      <c r="B114" s="15" t="str">
        <f>'Holding Registers'!B84</f>
        <v>Water Specific Gravity</v>
      </c>
      <c r="C114" s="16" t="str">
        <f>'Holding Registers'!C84</f>
        <v>RW</v>
      </c>
      <c r="D114" s="16" t="str">
        <f>'Holding Registers'!E84</f>
        <v>REAL</v>
      </c>
      <c r="E114" s="17"/>
    </row>
    <row r="115" spans="1:5" x14ac:dyDescent="0.2">
      <c r="A115" s="14">
        <f>'Holding Registers'!A85</f>
        <v>143</v>
      </c>
      <c r="B115" s="15" t="str">
        <f>'Holding Registers'!B85</f>
        <v>Percent Water</v>
      </c>
      <c r="C115" s="16" t="str">
        <f>'Holding Registers'!C85</f>
        <v>RW</v>
      </c>
      <c r="D115" s="16" t="str">
        <f>'Holding Registers'!E85</f>
        <v>REAL</v>
      </c>
      <c r="E115" s="17"/>
    </row>
    <row r="116" spans="1:5" x14ac:dyDescent="0.2">
      <c r="A116" s="14">
        <f>'Holding Registers'!A86</f>
        <v>145</v>
      </c>
      <c r="B116" s="15" t="str">
        <f>'Holding Registers'!B86</f>
        <v>Speed Setpoint</v>
      </c>
      <c r="C116" s="16" t="str">
        <f>'Holding Registers'!C86</f>
        <v>RW</v>
      </c>
      <c r="D116" s="16" t="str">
        <f>'Holding Registers'!E86</f>
        <v>REAL</v>
      </c>
      <c r="E116" s="17" t="str">
        <f>'Holding Registers'!G86</f>
        <v>SPM</v>
      </c>
    </row>
    <row r="117" spans="1:5" x14ac:dyDescent="0.2">
      <c r="A117" s="14">
        <f>'Holding Registers'!A87</f>
        <v>147</v>
      </c>
      <c r="B117" s="15" t="str">
        <f>'Holding Registers'!B87</f>
        <v>Max Speed</v>
      </c>
      <c r="C117" s="16" t="str">
        <f>'Holding Registers'!C87</f>
        <v>RW</v>
      </c>
      <c r="D117" s="16" t="str">
        <f>'Holding Registers'!E87</f>
        <v>REAL</v>
      </c>
      <c r="E117" s="17" t="str">
        <f>'Holding Registers'!G87</f>
        <v>SPM</v>
      </c>
    </row>
    <row r="118" spans="1:5" x14ac:dyDescent="0.2">
      <c r="A118" s="14">
        <f>'Holding Registers'!A88</f>
        <v>149</v>
      </c>
      <c r="B118" s="15" t="str">
        <f>'Holding Registers'!B88</f>
        <v>Min Speed</v>
      </c>
      <c r="C118" s="16" t="str">
        <f>'Holding Registers'!C88</f>
        <v>RW</v>
      </c>
      <c r="D118" s="16" t="str">
        <f>'Holding Registers'!E88</f>
        <v>REAL</v>
      </c>
      <c r="E118" s="17" t="str">
        <f>'Holding Registers'!G88</f>
        <v>SPM</v>
      </c>
    </row>
    <row r="119" spans="1:5" x14ac:dyDescent="0.2">
      <c r="A119" s="14">
        <f>'Holding Registers'!A89</f>
        <v>151</v>
      </c>
      <c r="B119" s="15" t="str">
        <f>'Holding Registers'!B89</f>
        <v>POC Percentage Off</v>
      </c>
      <c r="C119" s="16" t="str">
        <f>'Holding Registers'!C89</f>
        <v>RW</v>
      </c>
      <c r="D119" s="16" t="str">
        <f>'Holding Registers'!E89</f>
        <v>REAL</v>
      </c>
      <c r="E119" s="17"/>
    </row>
    <row r="120" spans="1:5" x14ac:dyDescent="0.2">
      <c r="A120" s="14">
        <f>'Holding Registers'!A90</f>
        <v>153</v>
      </c>
      <c r="B120" s="15" t="str">
        <f>'Holding Registers'!B90</f>
        <v>POC Auto Ramp Down Percentage</v>
      </c>
      <c r="C120" s="16" t="str">
        <f>'Holding Registers'!C90</f>
        <v>RW</v>
      </c>
      <c r="D120" s="16" t="str">
        <f>'Holding Registers'!E90</f>
        <v>REAL</v>
      </c>
      <c r="E120" s="17"/>
    </row>
    <row r="121" spans="1:5" x14ac:dyDescent="0.2">
      <c r="A121" s="14">
        <f>'Holding Registers'!A91</f>
        <v>155</v>
      </c>
      <c r="B121" s="15" t="str">
        <f>'Holding Registers'!B91</f>
        <v>POC Auto Ramp Up Percentage</v>
      </c>
      <c r="C121" s="16" t="str">
        <f>'Holding Registers'!C91</f>
        <v>RW</v>
      </c>
      <c r="D121" s="16" t="str">
        <f>'Holding Registers'!E91</f>
        <v>REAL</v>
      </c>
      <c r="E121" s="17"/>
    </row>
    <row r="122" spans="1:5" ht="17" thickBot="1" x14ac:dyDescent="0.25">
      <c r="A122" s="18">
        <f>'Holding Registers'!A92</f>
        <v>157</v>
      </c>
      <c r="B122" s="19" t="str">
        <f>'Holding Registers'!B92</f>
        <v>Operation Mode</v>
      </c>
      <c r="C122" s="20" t="str">
        <f>'Holding Registers'!C92</f>
        <v>RW</v>
      </c>
      <c r="D122" s="20" t="str">
        <f>'Holding Registers'!E92</f>
        <v>DINT</v>
      </c>
      <c r="E122" s="21" t="str">
        <f>'Holding Registers'!G92</f>
        <v>1=Auto, 2=POC, 3=Timer, 4=Manual</v>
      </c>
    </row>
    <row r="124" spans="1:5" ht="17" thickBot="1" x14ac:dyDescent="0.25"/>
    <row r="125" spans="1:5" ht="17" thickBot="1" x14ac:dyDescent="0.25">
      <c r="A125" s="22" t="s">
        <v>563</v>
      </c>
      <c r="B125" s="23"/>
      <c r="C125" s="23"/>
      <c r="D125" s="23"/>
      <c r="E125" s="24"/>
    </row>
    <row r="126" spans="1:5" s="9" customFormat="1" ht="17" thickBot="1" x14ac:dyDescent="0.25">
      <c r="A126" s="6" t="str">
        <f>'Input Registers'!A1</f>
        <v>Register</v>
      </c>
      <c r="B126" s="7" t="str">
        <f>'Input Registers'!B1</f>
        <v>Description</v>
      </c>
      <c r="C126" s="7" t="str">
        <f>'Input Registers'!C1</f>
        <v>Access</v>
      </c>
      <c r="D126" s="7" t="str">
        <f>'Input Registers'!E1</f>
        <v>Type</v>
      </c>
      <c r="E126" s="8" t="str">
        <f>'Input Registers'!G1</f>
        <v>Notes</v>
      </c>
    </row>
    <row r="127" spans="1:5" x14ac:dyDescent="0.2">
      <c r="A127" s="10">
        <f>'Input Registers'!A2</f>
        <v>1</v>
      </c>
      <c r="B127" s="11" t="str">
        <f>'Input Registers'!B2</f>
        <v>Firmware Revision</v>
      </c>
      <c r="C127" s="12" t="str">
        <f>'Input Registers'!C2</f>
        <v>R</v>
      </c>
      <c r="D127" s="12" t="str">
        <f>'Input Registers'!E2</f>
        <v>INT</v>
      </c>
      <c r="E127" s="13" t="str">
        <f>'Input Registers'!G2</f>
        <v>Firmware Rev of the PLC</v>
      </c>
    </row>
    <row r="128" spans="1:5" x14ac:dyDescent="0.2">
      <c r="A128" s="14">
        <f>'Input Registers'!A3</f>
        <v>2</v>
      </c>
      <c r="B128" s="15" t="str">
        <f>'Input Registers'!B3</f>
        <v>Program Revision</v>
      </c>
      <c r="C128" s="16" t="str">
        <f>'Input Registers'!C3</f>
        <v>R</v>
      </c>
      <c r="D128" s="16" t="str">
        <f>'Input Registers'!E3</f>
        <v>INT</v>
      </c>
      <c r="E128" s="17"/>
    </row>
    <row r="129" spans="1:5" x14ac:dyDescent="0.2">
      <c r="A129" s="14">
        <f>'Input Registers'!A4</f>
        <v>3</v>
      </c>
      <c r="B129" s="15" t="str">
        <f>'Input Registers'!B4</f>
        <v>Last Stroke 1 - Card Type</v>
      </c>
      <c r="C129" s="16" t="str">
        <f>'Input Registers'!C4</f>
        <v>R</v>
      </c>
      <c r="D129" s="16" t="str">
        <f>'Input Registers'!E4</f>
        <v>SINT</v>
      </c>
      <c r="E129" s="17" t="str">
        <f>'Input Registers'!G4</f>
        <v>0=Normal, 1=Shutdown, 2=Alarm</v>
      </c>
    </row>
    <row r="130" spans="1:5" x14ac:dyDescent="0.2">
      <c r="A130" s="14">
        <f>'Input Registers'!A5</f>
        <v>4</v>
      </c>
      <c r="B130" s="15" t="str">
        <f>'Input Registers'!B5</f>
        <v>Last Stroke 1 - Downhole Adjusted Gross Stroke</v>
      </c>
      <c r="C130" s="16" t="str">
        <f>'Input Registers'!C5</f>
        <v>R</v>
      </c>
      <c r="D130" s="16" t="str">
        <f>'Input Registers'!E5</f>
        <v>REAL</v>
      </c>
      <c r="E130" s="17"/>
    </row>
    <row r="131" spans="1:5" x14ac:dyDescent="0.2">
      <c r="A131" s="14">
        <f>'Input Registers'!A6</f>
        <v>6</v>
      </c>
      <c r="B131" s="15" t="str">
        <f>'Input Registers'!B6</f>
        <v>Last Stroke 1 - Downhole Fluid Load</v>
      </c>
      <c r="C131" s="16" t="str">
        <f>'Input Registers'!C6</f>
        <v>R</v>
      </c>
      <c r="D131" s="16" t="str">
        <f>'Input Registers'!E6</f>
        <v>REAL</v>
      </c>
      <c r="E131" s="17"/>
    </row>
    <row r="132" spans="1:5" x14ac:dyDescent="0.2">
      <c r="A132" s="14">
        <f>'Input Registers'!A7</f>
        <v>8</v>
      </c>
      <c r="B132" s="15" t="str">
        <f>'Input Registers'!B7</f>
        <v>Last Stroke 1 - Downhole Gross Stroke</v>
      </c>
      <c r="C132" s="16" t="str">
        <f>'Input Registers'!C7</f>
        <v>R</v>
      </c>
      <c r="D132" s="16" t="str">
        <f>'Input Registers'!E7</f>
        <v>REAL</v>
      </c>
      <c r="E132" s="17"/>
    </row>
    <row r="133" spans="1:5" x14ac:dyDescent="0.2">
      <c r="A133" s="14">
        <f>'Input Registers'!A8</f>
        <v>10</v>
      </c>
      <c r="B133" s="15" t="str">
        <f>'Input Registers'!B8</f>
        <v>Last Stroke 1 - Downhole Peak Load</v>
      </c>
      <c r="C133" s="16" t="str">
        <f>'Input Registers'!C8</f>
        <v>R</v>
      </c>
      <c r="D133" s="16" t="str">
        <f>'Input Registers'!E8</f>
        <v>REAL</v>
      </c>
      <c r="E133" s="17"/>
    </row>
    <row r="134" spans="1:5" x14ac:dyDescent="0.2">
      <c r="A134" s="14">
        <f>'Input Registers'!A9</f>
        <v>12</v>
      </c>
      <c r="B134" s="15" t="str">
        <f>'Input Registers'!B9</f>
        <v>Last Stroke 1 - Downhole Max Position</v>
      </c>
      <c r="C134" s="16" t="str">
        <f>'Input Registers'!C9</f>
        <v>R</v>
      </c>
      <c r="D134" s="16" t="str">
        <f>'Input Registers'!E9</f>
        <v>REAL</v>
      </c>
      <c r="E134" s="17"/>
    </row>
    <row r="135" spans="1:5" x14ac:dyDescent="0.2">
      <c r="A135" s="14">
        <f>'Input Registers'!A10</f>
        <v>14</v>
      </c>
      <c r="B135" s="15" t="str">
        <f>'Input Registers'!B10</f>
        <v>Last Stroke 1 - Downhole Min Load</v>
      </c>
      <c r="C135" s="16" t="str">
        <f>'Input Registers'!C10</f>
        <v>R</v>
      </c>
      <c r="D135" s="16" t="str">
        <f>'Input Registers'!E10</f>
        <v>REAL</v>
      </c>
      <c r="E135" s="17"/>
    </row>
    <row r="136" spans="1:5" x14ac:dyDescent="0.2">
      <c r="A136" s="14">
        <f>'Input Registers'!A11</f>
        <v>16</v>
      </c>
      <c r="B136" s="15" t="str">
        <f>'Input Registers'!B11</f>
        <v>Last Stroke 1 - Downhole Min Position</v>
      </c>
      <c r="C136" s="16" t="str">
        <f>'Input Registers'!C11</f>
        <v>R</v>
      </c>
      <c r="D136" s="16" t="str">
        <f>'Input Registers'!E11</f>
        <v>REAL</v>
      </c>
      <c r="E136" s="17"/>
    </row>
    <row r="137" spans="1:5" x14ac:dyDescent="0.2">
      <c r="A137" s="14">
        <f>'Input Registers'!A12</f>
        <v>18</v>
      </c>
      <c r="B137" s="15" t="str">
        <f>'Input Registers'!B12</f>
        <v>Last Stroke 1 - Downhole Net Stroke</v>
      </c>
      <c r="C137" s="16" t="str">
        <f>'Input Registers'!C12</f>
        <v>R</v>
      </c>
      <c r="D137" s="16" t="str">
        <f>'Input Registers'!E12</f>
        <v>REAL</v>
      </c>
      <c r="E137" s="17"/>
    </row>
    <row r="138" spans="1:5" x14ac:dyDescent="0.2">
      <c r="A138" s="14">
        <f>'Input Registers'!A13</f>
        <v>20</v>
      </c>
      <c r="B138" s="15" t="str">
        <f>'Input Registers'!B13</f>
        <v>Last Stroke 1 - Pump Fill Percent</v>
      </c>
      <c r="C138" s="16" t="str">
        <f>'Input Registers'!C13</f>
        <v>R</v>
      </c>
      <c r="D138" s="16" t="str">
        <f>'Input Registers'!E13</f>
        <v>REAL</v>
      </c>
      <c r="E138" s="17"/>
    </row>
    <row r="139" spans="1:5" x14ac:dyDescent="0.2">
      <c r="A139" s="14">
        <f>'Input Registers'!A14</f>
        <v>22</v>
      </c>
      <c r="B139" s="15" t="str">
        <f>'Input Registers'!B14</f>
        <v>Last Stroke 1 - Fluid Level</v>
      </c>
      <c r="C139" s="16" t="str">
        <f>'Input Registers'!C14</f>
        <v>R</v>
      </c>
      <c r="D139" s="16" t="str">
        <f>'Input Registers'!E14</f>
        <v>REAL</v>
      </c>
      <c r="E139" s="17"/>
    </row>
    <row r="140" spans="1:5" x14ac:dyDescent="0.2">
      <c r="A140" s="14">
        <f>'Input Registers'!A15</f>
        <v>24</v>
      </c>
      <c r="B140" s="15" t="str">
        <f>'Input Registers'!B15</f>
        <v>Last Stroke 1 - Fluid Moved</v>
      </c>
      <c r="C140" s="16" t="str">
        <f>'Input Registers'!C15</f>
        <v>R</v>
      </c>
      <c r="D140" s="16" t="str">
        <f>'Input Registers'!E15</f>
        <v>REAL</v>
      </c>
      <c r="E140" s="17"/>
    </row>
    <row r="141" spans="1:5" x14ac:dyDescent="0.2">
      <c r="A141" s="14">
        <f>'Input Registers'!A16</f>
        <v>26</v>
      </c>
      <c r="B141" s="15" t="str">
        <f>'Input Registers'!B16</f>
        <v>Last Stroke 1 - Stroke Number</v>
      </c>
      <c r="C141" s="16" t="str">
        <f>'Input Registers'!C16</f>
        <v>R</v>
      </c>
      <c r="D141" s="16" t="str">
        <f>'Input Registers'!E16</f>
        <v>DINT</v>
      </c>
      <c r="E141" s="17"/>
    </row>
    <row r="142" spans="1:5" x14ac:dyDescent="0.2">
      <c r="A142" s="14">
        <f>'Input Registers'!A17</f>
        <v>27</v>
      </c>
      <c r="B142" s="15" t="str">
        <f>'Input Registers'!B17</f>
        <v>Last Stroke 1 - Number of Points</v>
      </c>
      <c r="C142" s="16" t="str">
        <f>'Input Registers'!C17</f>
        <v>R</v>
      </c>
      <c r="D142" s="16" t="str">
        <f>'Input Registers'!E17</f>
        <v>DINT</v>
      </c>
      <c r="E142" s="17"/>
    </row>
    <row r="143" spans="1:5" x14ac:dyDescent="0.2">
      <c r="A143" s="14">
        <f>'Input Registers'!A18</f>
        <v>28</v>
      </c>
      <c r="B143" s="15" t="str">
        <f>'Input Registers'!B18</f>
        <v>Last Stroke 1 - Polished Rod HP</v>
      </c>
      <c r="C143" s="16" t="str">
        <f>'Input Registers'!C18</f>
        <v>R</v>
      </c>
      <c r="D143" s="16" t="str">
        <f>'Input Registers'!E18</f>
        <v>REAL</v>
      </c>
      <c r="E143" s="17"/>
    </row>
    <row r="144" spans="1:5" x14ac:dyDescent="0.2">
      <c r="A144" s="14">
        <f>'Input Registers'!A19</f>
        <v>30</v>
      </c>
      <c r="B144" s="15" t="str">
        <f>'Input Registers'!B19</f>
        <v>Last Stroke 1 - Pump HP</v>
      </c>
      <c r="C144" s="16" t="str">
        <f>'Input Registers'!C19</f>
        <v>R</v>
      </c>
      <c r="D144" s="16" t="str">
        <f>'Input Registers'!E19</f>
        <v>REAL</v>
      </c>
      <c r="E144" s="17"/>
    </row>
    <row r="145" spans="1:5" x14ac:dyDescent="0.2">
      <c r="A145" s="14">
        <f>'Input Registers'!A20</f>
        <v>32</v>
      </c>
      <c r="B145" s="15" t="str">
        <f>'Input Registers'!B20</f>
        <v>Last Stroke 1 - Pump Intake Pressure</v>
      </c>
      <c r="C145" s="16" t="str">
        <f>'Input Registers'!C20</f>
        <v>R</v>
      </c>
      <c r="D145" s="16" t="str">
        <f>'Input Registers'!E20</f>
        <v>REAL</v>
      </c>
      <c r="E145" s="17"/>
    </row>
    <row r="146" spans="1:5" x14ac:dyDescent="0.2">
      <c r="A146" s="14">
        <f>'Input Registers'!A21</f>
        <v>34</v>
      </c>
      <c r="B146" s="15" t="str">
        <f>'Input Registers'!B21</f>
        <v>Last Stroke 1 - Stroke Speed</v>
      </c>
      <c r="C146" s="16" t="str">
        <f>'Input Registers'!C21</f>
        <v>R</v>
      </c>
      <c r="D146" s="16" t="str">
        <f>'Input Registers'!E21</f>
        <v>REAL</v>
      </c>
      <c r="E146" s="17"/>
    </row>
    <row r="147" spans="1:5" x14ac:dyDescent="0.2">
      <c r="A147" s="14">
        <f>'Input Registers'!A22</f>
        <v>36</v>
      </c>
      <c r="B147" s="15" t="str">
        <f>'Input Registers'!B22</f>
        <v>Last Stroke 1 - Surface Peak Load</v>
      </c>
      <c r="C147" s="16" t="str">
        <f>'Input Registers'!C22</f>
        <v>R</v>
      </c>
      <c r="D147" s="16" t="str">
        <f>'Input Registers'!E22</f>
        <v>REAL</v>
      </c>
      <c r="E147" s="17"/>
    </row>
    <row r="148" spans="1:5" x14ac:dyDescent="0.2">
      <c r="A148" s="14">
        <f>'Input Registers'!A23</f>
        <v>38</v>
      </c>
      <c r="B148" s="15" t="str">
        <f>'Input Registers'!B23</f>
        <v>Last Stroke 1 - Surface Max Position</v>
      </c>
      <c r="C148" s="16" t="str">
        <f>'Input Registers'!C23</f>
        <v>R</v>
      </c>
      <c r="D148" s="16" t="str">
        <f>'Input Registers'!E23</f>
        <v>REAL</v>
      </c>
      <c r="E148" s="17"/>
    </row>
    <row r="149" spans="1:5" x14ac:dyDescent="0.2">
      <c r="A149" s="14">
        <f>'Input Registers'!A24</f>
        <v>40</v>
      </c>
      <c r="B149" s="15" t="str">
        <f>'Input Registers'!B24</f>
        <v>Last Stroke 1 - Surface Min Load</v>
      </c>
      <c r="C149" s="16" t="str">
        <f>'Input Registers'!C24</f>
        <v>R</v>
      </c>
      <c r="D149" s="16" t="str">
        <f>'Input Registers'!E24</f>
        <v>REAL</v>
      </c>
      <c r="E149" s="17"/>
    </row>
    <row r="150" spans="1:5" x14ac:dyDescent="0.2">
      <c r="A150" s="14">
        <f>'Input Registers'!A25</f>
        <v>42</v>
      </c>
      <c r="B150" s="15" t="str">
        <f>'Input Registers'!B25</f>
        <v>Last Stroke 1 - Surface Min Position</v>
      </c>
      <c r="C150" s="16" t="str">
        <f>'Input Registers'!C25</f>
        <v>R</v>
      </c>
      <c r="D150" s="16" t="str">
        <f>'Input Registers'!E25</f>
        <v>REAL</v>
      </c>
      <c r="E150" s="17"/>
    </row>
    <row r="151" spans="1:5" x14ac:dyDescent="0.2">
      <c r="A151" s="14">
        <f>'Input Registers'!A26</f>
        <v>44</v>
      </c>
      <c r="B151" s="15" t="str">
        <f>'Input Registers'!B26</f>
        <v>Last Stroke 1 - Surface Stroke Length</v>
      </c>
      <c r="C151" s="16" t="str">
        <f>'Input Registers'!C26</f>
        <v>R</v>
      </c>
      <c r="D151" s="16" t="str">
        <f>'Input Registers'!E26</f>
        <v>REAL</v>
      </c>
      <c r="E151" s="17"/>
    </row>
    <row r="152" spans="1:5" x14ac:dyDescent="0.2">
      <c r="A152" s="14">
        <f>'Input Registers'!A27</f>
        <v>46</v>
      </c>
      <c r="B152" s="15" t="str">
        <f>'Input Registers'!B27</f>
        <v>Last Stroke 1 - Tubing Movement</v>
      </c>
      <c r="C152" s="16" t="str">
        <f>'Input Registers'!C27</f>
        <v>R</v>
      </c>
      <c r="D152" s="16" t="str">
        <f>'Input Registers'!E27</f>
        <v>REAL</v>
      </c>
      <c r="E152" s="17"/>
    </row>
    <row r="153" spans="1:5" x14ac:dyDescent="0.2">
      <c r="A153" s="14">
        <f>'Input Registers'!A28</f>
        <v>48</v>
      </c>
      <c r="B153" s="15" t="str">
        <f>'Input Registers'!B28</f>
        <v>Last Stroke 2 - Card Type</v>
      </c>
      <c r="C153" s="16" t="str">
        <f>'Input Registers'!C28</f>
        <v>R</v>
      </c>
      <c r="D153" s="16" t="str">
        <f>'Input Registers'!E28</f>
        <v>SINT</v>
      </c>
      <c r="E153" s="17" t="str">
        <f>'Input Registers'!G28</f>
        <v>0=Normal, 1=Shutdown, 2=Alarm</v>
      </c>
    </row>
    <row r="154" spans="1:5" x14ac:dyDescent="0.2">
      <c r="A154" s="14">
        <f>'Input Registers'!A29</f>
        <v>49</v>
      </c>
      <c r="B154" s="15" t="str">
        <f>'Input Registers'!B29</f>
        <v>Last Stroke 2 - Downhole Adjusted Gross Stroke</v>
      </c>
      <c r="C154" s="16" t="str">
        <f>'Input Registers'!C29</f>
        <v>R</v>
      </c>
      <c r="D154" s="16" t="str">
        <f>'Input Registers'!E29</f>
        <v>REAL</v>
      </c>
      <c r="E154" s="17"/>
    </row>
    <row r="155" spans="1:5" x14ac:dyDescent="0.2">
      <c r="A155" s="14">
        <f>'Input Registers'!A30</f>
        <v>51</v>
      </c>
      <c r="B155" s="15" t="str">
        <f>'Input Registers'!B30</f>
        <v>Last Stroke 2 - Downhole Fluid Load</v>
      </c>
      <c r="C155" s="16" t="str">
        <f>'Input Registers'!C30</f>
        <v>R</v>
      </c>
      <c r="D155" s="16" t="str">
        <f>'Input Registers'!E30</f>
        <v>REAL</v>
      </c>
      <c r="E155" s="17"/>
    </row>
    <row r="156" spans="1:5" x14ac:dyDescent="0.2">
      <c r="A156" s="14">
        <f>'Input Registers'!A31</f>
        <v>53</v>
      </c>
      <c r="B156" s="15" t="str">
        <f>'Input Registers'!B31</f>
        <v>Last Stroke 2 - Downhole Gross Stroke</v>
      </c>
      <c r="C156" s="16" t="str">
        <f>'Input Registers'!C31</f>
        <v>R</v>
      </c>
      <c r="D156" s="16" t="str">
        <f>'Input Registers'!E31</f>
        <v>REAL</v>
      </c>
      <c r="E156" s="17"/>
    </row>
    <row r="157" spans="1:5" x14ac:dyDescent="0.2">
      <c r="A157" s="14">
        <f>'Input Registers'!A32</f>
        <v>55</v>
      </c>
      <c r="B157" s="15" t="str">
        <f>'Input Registers'!B32</f>
        <v>Last Stroke 2 - Downhole Peak Load</v>
      </c>
      <c r="C157" s="16" t="str">
        <f>'Input Registers'!C32</f>
        <v>R</v>
      </c>
      <c r="D157" s="16" t="str">
        <f>'Input Registers'!E32</f>
        <v>REAL</v>
      </c>
      <c r="E157" s="17"/>
    </row>
    <row r="158" spans="1:5" x14ac:dyDescent="0.2">
      <c r="A158" s="14">
        <f>'Input Registers'!A33</f>
        <v>57</v>
      </c>
      <c r="B158" s="15" t="str">
        <f>'Input Registers'!B33</f>
        <v>Last Stroke 2 - Downhole Max Position</v>
      </c>
      <c r="C158" s="16" t="str">
        <f>'Input Registers'!C33</f>
        <v>R</v>
      </c>
      <c r="D158" s="16" t="str">
        <f>'Input Registers'!E33</f>
        <v>REAL</v>
      </c>
      <c r="E158" s="17"/>
    </row>
    <row r="159" spans="1:5" x14ac:dyDescent="0.2">
      <c r="A159" s="14">
        <f>'Input Registers'!A34</f>
        <v>59</v>
      </c>
      <c r="B159" s="15" t="str">
        <f>'Input Registers'!B34</f>
        <v>Last Stroke 2 - Downhole Min Load</v>
      </c>
      <c r="C159" s="16" t="str">
        <f>'Input Registers'!C34</f>
        <v>R</v>
      </c>
      <c r="D159" s="16" t="str">
        <f>'Input Registers'!E34</f>
        <v>REAL</v>
      </c>
      <c r="E159" s="17"/>
    </row>
    <row r="160" spans="1:5" x14ac:dyDescent="0.2">
      <c r="A160" s="14">
        <f>'Input Registers'!A35</f>
        <v>61</v>
      </c>
      <c r="B160" s="15" t="str">
        <f>'Input Registers'!B35</f>
        <v>Last Stroke 2 - Downhole Min Position</v>
      </c>
      <c r="C160" s="16" t="str">
        <f>'Input Registers'!C35</f>
        <v>R</v>
      </c>
      <c r="D160" s="16" t="str">
        <f>'Input Registers'!E35</f>
        <v>REAL</v>
      </c>
      <c r="E160" s="17"/>
    </row>
    <row r="161" spans="1:5" x14ac:dyDescent="0.2">
      <c r="A161" s="14">
        <f>'Input Registers'!A36</f>
        <v>63</v>
      </c>
      <c r="B161" s="15" t="str">
        <f>'Input Registers'!B36</f>
        <v>Last Stroke 2 - Downhole Net Stroke</v>
      </c>
      <c r="C161" s="16" t="str">
        <f>'Input Registers'!C36</f>
        <v>R</v>
      </c>
      <c r="D161" s="16" t="str">
        <f>'Input Registers'!E36</f>
        <v>REAL</v>
      </c>
      <c r="E161" s="17"/>
    </row>
    <row r="162" spans="1:5" x14ac:dyDescent="0.2">
      <c r="A162" s="14">
        <f>'Input Registers'!A37</f>
        <v>65</v>
      </c>
      <c r="B162" s="15" t="str">
        <f>'Input Registers'!B37</f>
        <v>Last Stroke 2 - Pump Fill Percent</v>
      </c>
      <c r="C162" s="16" t="str">
        <f>'Input Registers'!C37</f>
        <v>R</v>
      </c>
      <c r="D162" s="16" t="str">
        <f>'Input Registers'!E37</f>
        <v>REAL</v>
      </c>
      <c r="E162" s="17"/>
    </row>
    <row r="163" spans="1:5" x14ac:dyDescent="0.2">
      <c r="A163" s="14">
        <f>'Input Registers'!A38</f>
        <v>67</v>
      </c>
      <c r="B163" s="15" t="str">
        <f>'Input Registers'!B38</f>
        <v>Last Stroke 2 - Fluid Level</v>
      </c>
      <c r="C163" s="16" t="str">
        <f>'Input Registers'!C38</f>
        <v>R</v>
      </c>
      <c r="D163" s="16" t="str">
        <f>'Input Registers'!E38</f>
        <v>REAL</v>
      </c>
      <c r="E163" s="17"/>
    </row>
    <row r="164" spans="1:5" x14ac:dyDescent="0.2">
      <c r="A164" s="14">
        <f>'Input Registers'!A39</f>
        <v>69</v>
      </c>
      <c r="B164" s="15" t="str">
        <f>'Input Registers'!B39</f>
        <v>Last Stroke 2 - Fluid Moved</v>
      </c>
      <c r="C164" s="16" t="str">
        <f>'Input Registers'!C39</f>
        <v>R</v>
      </c>
      <c r="D164" s="16" t="str">
        <f>'Input Registers'!E39</f>
        <v>REAL</v>
      </c>
      <c r="E164" s="17"/>
    </row>
    <row r="165" spans="1:5" x14ac:dyDescent="0.2">
      <c r="A165" s="14">
        <f>'Input Registers'!A40</f>
        <v>71</v>
      </c>
      <c r="B165" s="15" t="str">
        <f>'Input Registers'!B40</f>
        <v>Last Stroke 2 - Stroke Number</v>
      </c>
      <c r="C165" s="16" t="str">
        <f>'Input Registers'!C40</f>
        <v>R</v>
      </c>
      <c r="D165" s="16" t="str">
        <f>'Input Registers'!E40</f>
        <v>DINT</v>
      </c>
      <c r="E165" s="17"/>
    </row>
    <row r="166" spans="1:5" x14ac:dyDescent="0.2">
      <c r="A166" s="14">
        <f>'Input Registers'!A41</f>
        <v>72</v>
      </c>
      <c r="B166" s="15" t="str">
        <f>'Input Registers'!B41</f>
        <v>Last Stroke 2 - Number of Points</v>
      </c>
      <c r="C166" s="16" t="str">
        <f>'Input Registers'!C41</f>
        <v>R</v>
      </c>
      <c r="D166" s="16" t="str">
        <f>'Input Registers'!E41</f>
        <v>DINT</v>
      </c>
      <c r="E166" s="17"/>
    </row>
    <row r="167" spans="1:5" x14ac:dyDescent="0.2">
      <c r="A167" s="14">
        <f>'Input Registers'!A42</f>
        <v>73</v>
      </c>
      <c r="B167" s="15" t="str">
        <f>'Input Registers'!B42</f>
        <v>Last Stroke 2 - Polished Rod HP</v>
      </c>
      <c r="C167" s="16" t="str">
        <f>'Input Registers'!C42</f>
        <v>R</v>
      </c>
      <c r="D167" s="16" t="str">
        <f>'Input Registers'!E42</f>
        <v>REAL</v>
      </c>
      <c r="E167" s="17"/>
    </row>
    <row r="168" spans="1:5" x14ac:dyDescent="0.2">
      <c r="A168" s="14">
        <f>'Input Registers'!A43</f>
        <v>75</v>
      </c>
      <c r="B168" s="15" t="str">
        <f>'Input Registers'!B43</f>
        <v>Last Stroke 2 - Pump HP</v>
      </c>
      <c r="C168" s="16" t="str">
        <f>'Input Registers'!C43</f>
        <v>R</v>
      </c>
      <c r="D168" s="16" t="str">
        <f>'Input Registers'!E43</f>
        <v>REAL</v>
      </c>
      <c r="E168" s="17"/>
    </row>
    <row r="169" spans="1:5" x14ac:dyDescent="0.2">
      <c r="A169" s="14">
        <f>'Input Registers'!A44</f>
        <v>77</v>
      </c>
      <c r="B169" s="15" t="str">
        <f>'Input Registers'!B44</f>
        <v>Last Stroke 2 - Pump Intake Pressure</v>
      </c>
      <c r="C169" s="16" t="str">
        <f>'Input Registers'!C44</f>
        <v>R</v>
      </c>
      <c r="D169" s="16" t="str">
        <f>'Input Registers'!E44</f>
        <v>REAL</v>
      </c>
      <c r="E169" s="17"/>
    </row>
    <row r="170" spans="1:5" x14ac:dyDescent="0.2">
      <c r="A170" s="14">
        <f>'Input Registers'!A45</f>
        <v>79</v>
      </c>
      <c r="B170" s="15" t="str">
        <f>'Input Registers'!B45</f>
        <v>Last Stroke 2 - Stroke Speed</v>
      </c>
      <c r="C170" s="16" t="str">
        <f>'Input Registers'!C45</f>
        <v>R</v>
      </c>
      <c r="D170" s="16" t="str">
        <f>'Input Registers'!E45</f>
        <v>REAL</v>
      </c>
      <c r="E170" s="17"/>
    </row>
    <row r="171" spans="1:5" x14ac:dyDescent="0.2">
      <c r="A171" s="14">
        <f>'Input Registers'!A46</f>
        <v>81</v>
      </c>
      <c r="B171" s="15" t="str">
        <f>'Input Registers'!B46</f>
        <v>Last Stroke 2 - Surface Peak Load</v>
      </c>
      <c r="C171" s="16" t="str">
        <f>'Input Registers'!C46</f>
        <v>R</v>
      </c>
      <c r="D171" s="16" t="str">
        <f>'Input Registers'!E46</f>
        <v>REAL</v>
      </c>
      <c r="E171" s="17"/>
    </row>
    <row r="172" spans="1:5" x14ac:dyDescent="0.2">
      <c r="A172" s="14">
        <f>'Input Registers'!A47</f>
        <v>83</v>
      </c>
      <c r="B172" s="15" t="str">
        <f>'Input Registers'!B47</f>
        <v>Last Stroke 2 - Surface Max Position</v>
      </c>
      <c r="C172" s="16" t="str">
        <f>'Input Registers'!C47</f>
        <v>R</v>
      </c>
      <c r="D172" s="16" t="str">
        <f>'Input Registers'!E47</f>
        <v>REAL</v>
      </c>
      <c r="E172" s="17"/>
    </row>
    <row r="173" spans="1:5" x14ac:dyDescent="0.2">
      <c r="A173" s="14">
        <f>'Input Registers'!A48</f>
        <v>85</v>
      </c>
      <c r="B173" s="15" t="str">
        <f>'Input Registers'!B48</f>
        <v>Last Stroke 2 - Surface Min Load</v>
      </c>
      <c r="C173" s="16" t="str">
        <f>'Input Registers'!C48</f>
        <v>R</v>
      </c>
      <c r="D173" s="16" t="str">
        <f>'Input Registers'!E48</f>
        <v>REAL</v>
      </c>
      <c r="E173" s="17"/>
    </row>
    <row r="174" spans="1:5" x14ac:dyDescent="0.2">
      <c r="A174" s="14">
        <f>'Input Registers'!A49</f>
        <v>87</v>
      </c>
      <c r="B174" s="15" t="str">
        <f>'Input Registers'!B49</f>
        <v>Last Stroke 2 - Surface Min Position</v>
      </c>
      <c r="C174" s="16" t="str">
        <f>'Input Registers'!C49</f>
        <v>R</v>
      </c>
      <c r="D174" s="16" t="str">
        <f>'Input Registers'!E49</f>
        <v>REAL</v>
      </c>
      <c r="E174" s="17"/>
    </row>
    <row r="175" spans="1:5" x14ac:dyDescent="0.2">
      <c r="A175" s="14">
        <f>'Input Registers'!A50</f>
        <v>89</v>
      </c>
      <c r="B175" s="15" t="str">
        <f>'Input Registers'!B50</f>
        <v>Last Stroke 2 - Surface Stroke Length</v>
      </c>
      <c r="C175" s="16" t="str">
        <f>'Input Registers'!C50</f>
        <v>R</v>
      </c>
      <c r="D175" s="16" t="str">
        <f>'Input Registers'!E50</f>
        <v>REAL</v>
      </c>
      <c r="E175" s="17"/>
    </row>
    <row r="176" spans="1:5" x14ac:dyDescent="0.2">
      <c r="A176" s="14">
        <f>'Input Registers'!A51</f>
        <v>91</v>
      </c>
      <c r="B176" s="15" t="str">
        <f>'Input Registers'!B51</f>
        <v>Last Stroke 2 - Tubing Movement</v>
      </c>
      <c r="C176" s="16" t="str">
        <f>'Input Registers'!C51</f>
        <v>R</v>
      </c>
      <c r="D176" s="16" t="str">
        <f>'Input Registers'!E51</f>
        <v>REAL</v>
      </c>
      <c r="E176" s="17"/>
    </row>
    <row r="177" spans="1:5" x14ac:dyDescent="0.2">
      <c r="A177" s="14">
        <f>'Input Registers'!A52</f>
        <v>93</v>
      </c>
      <c r="B177" s="15" t="str">
        <f>'Input Registers'!B52</f>
        <v>Last Stroke 3 - Card Type</v>
      </c>
      <c r="C177" s="16" t="str">
        <f>'Input Registers'!C52</f>
        <v>R</v>
      </c>
      <c r="D177" s="16" t="str">
        <f>'Input Registers'!E52</f>
        <v>SINT</v>
      </c>
      <c r="E177" s="17" t="str">
        <f>'Input Registers'!G52</f>
        <v>0=Normal, 1=Shutdown, 2=Alarm</v>
      </c>
    </row>
    <row r="178" spans="1:5" x14ac:dyDescent="0.2">
      <c r="A178" s="14">
        <f>'Input Registers'!A53</f>
        <v>94</v>
      </c>
      <c r="B178" s="15" t="str">
        <f>'Input Registers'!B53</f>
        <v>Last Stroke 3 - Downhole Adjusted Gross Stroke</v>
      </c>
      <c r="C178" s="16" t="str">
        <f>'Input Registers'!C53</f>
        <v>R</v>
      </c>
      <c r="D178" s="16" t="str">
        <f>'Input Registers'!E53</f>
        <v>REAL</v>
      </c>
      <c r="E178" s="17"/>
    </row>
    <row r="179" spans="1:5" x14ac:dyDescent="0.2">
      <c r="A179" s="14">
        <f>'Input Registers'!A54</f>
        <v>96</v>
      </c>
      <c r="B179" s="15" t="str">
        <f>'Input Registers'!B54</f>
        <v>Last Stroke 3 - Downhole Fluid Load</v>
      </c>
      <c r="C179" s="16" t="str">
        <f>'Input Registers'!C54</f>
        <v>R</v>
      </c>
      <c r="D179" s="16" t="str">
        <f>'Input Registers'!E54</f>
        <v>REAL</v>
      </c>
      <c r="E179" s="17"/>
    </row>
    <row r="180" spans="1:5" x14ac:dyDescent="0.2">
      <c r="A180" s="14">
        <f>'Input Registers'!A55</f>
        <v>98</v>
      </c>
      <c r="B180" s="15" t="str">
        <f>'Input Registers'!B55</f>
        <v>Last Stroke 3 - Downhole Gross Stroke</v>
      </c>
      <c r="C180" s="16" t="str">
        <f>'Input Registers'!C55</f>
        <v>R</v>
      </c>
      <c r="D180" s="16" t="str">
        <f>'Input Registers'!E55</f>
        <v>REAL</v>
      </c>
      <c r="E180" s="17"/>
    </row>
    <row r="181" spans="1:5" x14ac:dyDescent="0.2">
      <c r="A181" s="14">
        <f>'Input Registers'!A56</f>
        <v>100</v>
      </c>
      <c r="B181" s="15" t="str">
        <f>'Input Registers'!B56</f>
        <v>Last Stroke 3 - Downhole Peak Load</v>
      </c>
      <c r="C181" s="16" t="str">
        <f>'Input Registers'!C56</f>
        <v>R</v>
      </c>
      <c r="D181" s="16" t="str">
        <f>'Input Registers'!E56</f>
        <v>REAL</v>
      </c>
      <c r="E181" s="17"/>
    </row>
    <row r="182" spans="1:5" x14ac:dyDescent="0.2">
      <c r="A182" s="14">
        <f>'Input Registers'!A57</f>
        <v>102</v>
      </c>
      <c r="B182" s="15" t="str">
        <f>'Input Registers'!B57</f>
        <v>Last Stroke 3 - Downhole Max Position</v>
      </c>
      <c r="C182" s="16" t="str">
        <f>'Input Registers'!C57</f>
        <v>R</v>
      </c>
      <c r="D182" s="16" t="str">
        <f>'Input Registers'!E57</f>
        <v>REAL</v>
      </c>
      <c r="E182" s="17"/>
    </row>
    <row r="183" spans="1:5" x14ac:dyDescent="0.2">
      <c r="A183" s="14">
        <f>'Input Registers'!A58</f>
        <v>104</v>
      </c>
      <c r="B183" s="15" t="str">
        <f>'Input Registers'!B58</f>
        <v>Last Stroke 3 - Downhole Min Load</v>
      </c>
      <c r="C183" s="16" t="str">
        <f>'Input Registers'!C58</f>
        <v>R</v>
      </c>
      <c r="D183" s="16" t="str">
        <f>'Input Registers'!E58</f>
        <v>REAL</v>
      </c>
      <c r="E183" s="17"/>
    </row>
    <row r="184" spans="1:5" x14ac:dyDescent="0.2">
      <c r="A184" s="14">
        <f>'Input Registers'!A59</f>
        <v>106</v>
      </c>
      <c r="B184" s="15" t="str">
        <f>'Input Registers'!B59</f>
        <v>Last Stroke 3 - Downhole Min Position</v>
      </c>
      <c r="C184" s="16" t="str">
        <f>'Input Registers'!C59</f>
        <v>R</v>
      </c>
      <c r="D184" s="16" t="str">
        <f>'Input Registers'!E59</f>
        <v>REAL</v>
      </c>
      <c r="E184" s="17"/>
    </row>
    <row r="185" spans="1:5" x14ac:dyDescent="0.2">
      <c r="A185" s="14">
        <f>'Input Registers'!A60</f>
        <v>108</v>
      </c>
      <c r="B185" s="15" t="str">
        <f>'Input Registers'!B60</f>
        <v>Last Stroke 3 - Downhole Net Stroke</v>
      </c>
      <c r="C185" s="16" t="str">
        <f>'Input Registers'!C60</f>
        <v>R</v>
      </c>
      <c r="D185" s="16" t="str">
        <f>'Input Registers'!E60</f>
        <v>REAL</v>
      </c>
      <c r="E185" s="17"/>
    </row>
    <row r="186" spans="1:5" x14ac:dyDescent="0.2">
      <c r="A186" s="14">
        <f>'Input Registers'!A61</f>
        <v>110</v>
      </c>
      <c r="B186" s="15" t="str">
        <f>'Input Registers'!B61</f>
        <v>Last Stroke 3 - Pump Fill Percent</v>
      </c>
      <c r="C186" s="16" t="str">
        <f>'Input Registers'!C61</f>
        <v>R</v>
      </c>
      <c r="D186" s="16" t="str">
        <f>'Input Registers'!E61</f>
        <v>REAL</v>
      </c>
      <c r="E186" s="17"/>
    </row>
    <row r="187" spans="1:5" x14ac:dyDescent="0.2">
      <c r="A187" s="14">
        <f>'Input Registers'!A62</f>
        <v>112</v>
      </c>
      <c r="B187" s="15" t="str">
        <f>'Input Registers'!B62</f>
        <v>Last Stroke 3 - Fluid Level</v>
      </c>
      <c r="C187" s="16" t="str">
        <f>'Input Registers'!C62</f>
        <v>R</v>
      </c>
      <c r="D187" s="16" t="str">
        <f>'Input Registers'!E62</f>
        <v>REAL</v>
      </c>
      <c r="E187" s="17"/>
    </row>
    <row r="188" spans="1:5" x14ac:dyDescent="0.2">
      <c r="A188" s="14">
        <f>'Input Registers'!A63</f>
        <v>114</v>
      </c>
      <c r="B188" s="15" t="str">
        <f>'Input Registers'!B63</f>
        <v>Last Stroke 3 - Fluid Moved</v>
      </c>
      <c r="C188" s="16" t="str">
        <f>'Input Registers'!C63</f>
        <v>R</v>
      </c>
      <c r="D188" s="16" t="str">
        <f>'Input Registers'!E63</f>
        <v>REAL</v>
      </c>
      <c r="E188" s="17"/>
    </row>
    <row r="189" spans="1:5" x14ac:dyDescent="0.2">
      <c r="A189" s="14">
        <f>'Input Registers'!A64</f>
        <v>116</v>
      </c>
      <c r="B189" s="15" t="str">
        <f>'Input Registers'!B64</f>
        <v>Last Stroke 3 - Stroke Number</v>
      </c>
      <c r="C189" s="16" t="str">
        <f>'Input Registers'!C64</f>
        <v>R</v>
      </c>
      <c r="D189" s="16" t="str">
        <f>'Input Registers'!E64</f>
        <v>DINT</v>
      </c>
      <c r="E189" s="17"/>
    </row>
    <row r="190" spans="1:5" x14ac:dyDescent="0.2">
      <c r="A190" s="14">
        <f>'Input Registers'!A65</f>
        <v>117</v>
      </c>
      <c r="B190" s="15" t="str">
        <f>'Input Registers'!B65</f>
        <v>Last Stroke 3 - Number of Points</v>
      </c>
      <c r="C190" s="16" t="str">
        <f>'Input Registers'!C65</f>
        <v>R</v>
      </c>
      <c r="D190" s="16" t="str">
        <f>'Input Registers'!E65</f>
        <v>DINT</v>
      </c>
      <c r="E190" s="17"/>
    </row>
    <row r="191" spans="1:5" x14ac:dyDescent="0.2">
      <c r="A191" s="14">
        <f>'Input Registers'!A66</f>
        <v>118</v>
      </c>
      <c r="B191" s="15" t="str">
        <f>'Input Registers'!B66</f>
        <v>Last Stroke 3 - Polished Rod HP</v>
      </c>
      <c r="C191" s="16" t="str">
        <f>'Input Registers'!C66</f>
        <v>R</v>
      </c>
      <c r="D191" s="16" t="str">
        <f>'Input Registers'!E66</f>
        <v>REAL</v>
      </c>
      <c r="E191" s="17"/>
    </row>
    <row r="192" spans="1:5" x14ac:dyDescent="0.2">
      <c r="A192" s="14">
        <f>'Input Registers'!A67</f>
        <v>120</v>
      </c>
      <c r="B192" s="15" t="str">
        <f>'Input Registers'!B67</f>
        <v>Last Stroke 3 - Pump HP</v>
      </c>
      <c r="C192" s="16" t="str">
        <f>'Input Registers'!C67</f>
        <v>R</v>
      </c>
      <c r="D192" s="16" t="str">
        <f>'Input Registers'!E67</f>
        <v>REAL</v>
      </c>
      <c r="E192" s="17"/>
    </row>
    <row r="193" spans="1:5" x14ac:dyDescent="0.2">
      <c r="A193" s="14">
        <f>'Input Registers'!A68</f>
        <v>122</v>
      </c>
      <c r="B193" s="15" t="str">
        <f>'Input Registers'!B68</f>
        <v>Last Stroke 3 - Pump Intake Pressure</v>
      </c>
      <c r="C193" s="16" t="str">
        <f>'Input Registers'!C68</f>
        <v>R</v>
      </c>
      <c r="D193" s="16" t="str">
        <f>'Input Registers'!E68</f>
        <v>REAL</v>
      </c>
      <c r="E193" s="17"/>
    </row>
    <row r="194" spans="1:5" x14ac:dyDescent="0.2">
      <c r="A194" s="14">
        <f>'Input Registers'!A69</f>
        <v>124</v>
      </c>
      <c r="B194" s="15" t="str">
        <f>'Input Registers'!B69</f>
        <v>Last Stroke 3 - Stroke Speed</v>
      </c>
      <c r="C194" s="16" t="str">
        <f>'Input Registers'!C69</f>
        <v>R</v>
      </c>
      <c r="D194" s="16" t="str">
        <f>'Input Registers'!E69</f>
        <v>REAL</v>
      </c>
      <c r="E194" s="17"/>
    </row>
    <row r="195" spans="1:5" x14ac:dyDescent="0.2">
      <c r="A195" s="14">
        <f>'Input Registers'!A70</f>
        <v>126</v>
      </c>
      <c r="B195" s="15" t="str">
        <f>'Input Registers'!B70</f>
        <v>Last Stroke 3 - Surface Peak Load</v>
      </c>
      <c r="C195" s="16" t="str">
        <f>'Input Registers'!C70</f>
        <v>R</v>
      </c>
      <c r="D195" s="16" t="str">
        <f>'Input Registers'!E70</f>
        <v>REAL</v>
      </c>
      <c r="E195" s="17"/>
    </row>
    <row r="196" spans="1:5" x14ac:dyDescent="0.2">
      <c r="A196" s="14">
        <f>'Input Registers'!A71</f>
        <v>128</v>
      </c>
      <c r="B196" s="15" t="str">
        <f>'Input Registers'!B71</f>
        <v>Last Stroke 3 - Surface Max Position</v>
      </c>
      <c r="C196" s="16" t="str">
        <f>'Input Registers'!C71</f>
        <v>R</v>
      </c>
      <c r="D196" s="16" t="str">
        <f>'Input Registers'!E71</f>
        <v>REAL</v>
      </c>
      <c r="E196" s="17"/>
    </row>
    <row r="197" spans="1:5" x14ac:dyDescent="0.2">
      <c r="A197" s="14">
        <f>'Input Registers'!A72</f>
        <v>130</v>
      </c>
      <c r="B197" s="15" t="str">
        <f>'Input Registers'!B72</f>
        <v>Last Stroke 3 - Surface Min Load</v>
      </c>
      <c r="C197" s="16" t="str">
        <f>'Input Registers'!C72</f>
        <v>R</v>
      </c>
      <c r="D197" s="16" t="str">
        <f>'Input Registers'!E72</f>
        <v>REAL</v>
      </c>
      <c r="E197" s="17"/>
    </row>
    <row r="198" spans="1:5" x14ac:dyDescent="0.2">
      <c r="A198" s="14">
        <f>'Input Registers'!A73</f>
        <v>132</v>
      </c>
      <c r="B198" s="15" t="str">
        <f>'Input Registers'!B73</f>
        <v>Last Stroke 3 - Surface Min Position</v>
      </c>
      <c r="C198" s="16" t="str">
        <f>'Input Registers'!C73</f>
        <v>R</v>
      </c>
      <c r="D198" s="16" t="str">
        <f>'Input Registers'!E73</f>
        <v>REAL</v>
      </c>
      <c r="E198" s="17"/>
    </row>
    <row r="199" spans="1:5" x14ac:dyDescent="0.2">
      <c r="A199" s="14">
        <f>'Input Registers'!A74</f>
        <v>134</v>
      </c>
      <c r="B199" s="15" t="str">
        <f>'Input Registers'!B74</f>
        <v>Last Stroke 3 - Surface Stroke Length</v>
      </c>
      <c r="C199" s="16" t="str">
        <f>'Input Registers'!C74</f>
        <v>R</v>
      </c>
      <c r="D199" s="16" t="str">
        <f>'Input Registers'!E74</f>
        <v>REAL</v>
      </c>
      <c r="E199" s="17"/>
    </row>
    <row r="200" spans="1:5" x14ac:dyDescent="0.2">
      <c r="A200" s="14">
        <f>'Input Registers'!A75</f>
        <v>136</v>
      </c>
      <c r="B200" s="15" t="str">
        <f>'Input Registers'!B75</f>
        <v>Last Stroke 3 - Tubing Movement</v>
      </c>
      <c r="C200" s="16" t="str">
        <f>'Input Registers'!C75</f>
        <v>R</v>
      </c>
      <c r="D200" s="16" t="str">
        <f>'Input Registers'!E75</f>
        <v>REAL</v>
      </c>
      <c r="E200" s="17"/>
    </row>
    <row r="201" spans="1:5" x14ac:dyDescent="0.2">
      <c r="A201" s="14">
        <f>'Input Registers'!A76</f>
        <v>138</v>
      </c>
      <c r="B201" s="15" t="str">
        <f>'Input Registers'!B76</f>
        <v>Last Stroke 4 - Card Type</v>
      </c>
      <c r="C201" s="16" t="str">
        <f>'Input Registers'!C76</f>
        <v>R</v>
      </c>
      <c r="D201" s="16" t="str">
        <f>'Input Registers'!E76</f>
        <v>SINT</v>
      </c>
      <c r="E201" s="17" t="str">
        <f>'Input Registers'!G76</f>
        <v>0=Normal, 1=Shutdown, 2=Alarm</v>
      </c>
    </row>
    <row r="202" spans="1:5" x14ac:dyDescent="0.2">
      <c r="A202" s="14">
        <f>'Input Registers'!A77</f>
        <v>139</v>
      </c>
      <c r="B202" s="15" t="str">
        <f>'Input Registers'!B77</f>
        <v>Last Stroke 4 - Downhole Adjusted Gross Stroke</v>
      </c>
      <c r="C202" s="16" t="str">
        <f>'Input Registers'!C77</f>
        <v>R</v>
      </c>
      <c r="D202" s="16" t="str">
        <f>'Input Registers'!E77</f>
        <v>REAL</v>
      </c>
      <c r="E202" s="17"/>
    </row>
    <row r="203" spans="1:5" x14ac:dyDescent="0.2">
      <c r="A203" s="14">
        <f>'Input Registers'!A78</f>
        <v>141</v>
      </c>
      <c r="B203" s="15" t="str">
        <f>'Input Registers'!B78</f>
        <v>Last Stroke 4 - Downhole Fluid Load</v>
      </c>
      <c r="C203" s="16" t="str">
        <f>'Input Registers'!C78</f>
        <v>R</v>
      </c>
      <c r="D203" s="16" t="str">
        <f>'Input Registers'!E78</f>
        <v>REAL</v>
      </c>
      <c r="E203" s="17"/>
    </row>
    <row r="204" spans="1:5" x14ac:dyDescent="0.2">
      <c r="A204" s="14">
        <f>'Input Registers'!A79</f>
        <v>143</v>
      </c>
      <c r="B204" s="15" t="str">
        <f>'Input Registers'!B79</f>
        <v>Last Stroke 4 - Downhole Gross Stroke</v>
      </c>
      <c r="C204" s="16" t="str">
        <f>'Input Registers'!C79</f>
        <v>R</v>
      </c>
      <c r="D204" s="16" t="str">
        <f>'Input Registers'!E79</f>
        <v>REAL</v>
      </c>
      <c r="E204" s="17"/>
    </row>
    <row r="205" spans="1:5" x14ac:dyDescent="0.2">
      <c r="A205" s="14">
        <f>'Input Registers'!A80</f>
        <v>145</v>
      </c>
      <c r="B205" s="15" t="str">
        <f>'Input Registers'!B80</f>
        <v>Last Stroke 4 - Downhole Peak Load</v>
      </c>
      <c r="C205" s="16" t="str">
        <f>'Input Registers'!C80</f>
        <v>R</v>
      </c>
      <c r="D205" s="16" t="str">
        <f>'Input Registers'!E80</f>
        <v>REAL</v>
      </c>
      <c r="E205" s="17"/>
    </row>
    <row r="206" spans="1:5" x14ac:dyDescent="0.2">
      <c r="A206" s="14">
        <f>'Input Registers'!A81</f>
        <v>147</v>
      </c>
      <c r="B206" s="15" t="str">
        <f>'Input Registers'!B81</f>
        <v>Last Stroke 4 - Downhole Max Position</v>
      </c>
      <c r="C206" s="16" t="str">
        <f>'Input Registers'!C81</f>
        <v>R</v>
      </c>
      <c r="D206" s="16" t="str">
        <f>'Input Registers'!E81</f>
        <v>REAL</v>
      </c>
      <c r="E206" s="17"/>
    </row>
    <row r="207" spans="1:5" x14ac:dyDescent="0.2">
      <c r="A207" s="14">
        <f>'Input Registers'!A82</f>
        <v>149</v>
      </c>
      <c r="B207" s="15" t="str">
        <f>'Input Registers'!B82</f>
        <v>Last Stroke 4 - Downhole Min Load</v>
      </c>
      <c r="C207" s="16" t="str">
        <f>'Input Registers'!C82</f>
        <v>R</v>
      </c>
      <c r="D207" s="16" t="str">
        <f>'Input Registers'!E82</f>
        <v>REAL</v>
      </c>
      <c r="E207" s="17"/>
    </row>
    <row r="208" spans="1:5" x14ac:dyDescent="0.2">
      <c r="A208" s="14">
        <f>'Input Registers'!A83</f>
        <v>151</v>
      </c>
      <c r="B208" s="15" t="str">
        <f>'Input Registers'!B83</f>
        <v>Last Stroke 4 - Downhole Min Position</v>
      </c>
      <c r="C208" s="16" t="str">
        <f>'Input Registers'!C83</f>
        <v>R</v>
      </c>
      <c r="D208" s="16" t="str">
        <f>'Input Registers'!E83</f>
        <v>REAL</v>
      </c>
      <c r="E208" s="17"/>
    </row>
    <row r="209" spans="1:5" x14ac:dyDescent="0.2">
      <c r="A209" s="14">
        <f>'Input Registers'!A84</f>
        <v>153</v>
      </c>
      <c r="B209" s="15" t="str">
        <f>'Input Registers'!B84</f>
        <v>Last Stroke 4 - Downhole Net Stroke</v>
      </c>
      <c r="C209" s="16" t="str">
        <f>'Input Registers'!C84</f>
        <v>R</v>
      </c>
      <c r="D209" s="16" t="str">
        <f>'Input Registers'!E84</f>
        <v>REAL</v>
      </c>
      <c r="E209" s="17"/>
    </row>
    <row r="210" spans="1:5" x14ac:dyDescent="0.2">
      <c r="A210" s="14">
        <f>'Input Registers'!A85</f>
        <v>155</v>
      </c>
      <c r="B210" s="15" t="str">
        <f>'Input Registers'!B85</f>
        <v>Last Stroke 4 - Pump Fill Percent</v>
      </c>
      <c r="C210" s="16" t="str">
        <f>'Input Registers'!C85</f>
        <v>R</v>
      </c>
      <c r="D210" s="16" t="str">
        <f>'Input Registers'!E85</f>
        <v>REAL</v>
      </c>
      <c r="E210" s="17"/>
    </row>
    <row r="211" spans="1:5" x14ac:dyDescent="0.2">
      <c r="A211" s="14">
        <f>'Input Registers'!A86</f>
        <v>157</v>
      </c>
      <c r="B211" s="15" t="str">
        <f>'Input Registers'!B86</f>
        <v>Last Stroke 4 - Fluid Level</v>
      </c>
      <c r="C211" s="16" t="str">
        <f>'Input Registers'!C86</f>
        <v>R</v>
      </c>
      <c r="D211" s="16" t="str">
        <f>'Input Registers'!E86</f>
        <v>REAL</v>
      </c>
      <c r="E211" s="17"/>
    </row>
    <row r="212" spans="1:5" x14ac:dyDescent="0.2">
      <c r="A212" s="14">
        <f>'Input Registers'!A87</f>
        <v>159</v>
      </c>
      <c r="B212" s="15" t="str">
        <f>'Input Registers'!B87</f>
        <v>Last Stroke 4 - Fluid Moved</v>
      </c>
      <c r="C212" s="16" t="str">
        <f>'Input Registers'!C87</f>
        <v>R</v>
      </c>
      <c r="D212" s="16" t="str">
        <f>'Input Registers'!E87</f>
        <v>REAL</v>
      </c>
      <c r="E212" s="17"/>
    </row>
    <row r="213" spans="1:5" x14ac:dyDescent="0.2">
      <c r="A213" s="14">
        <f>'Input Registers'!A88</f>
        <v>161</v>
      </c>
      <c r="B213" s="15" t="str">
        <f>'Input Registers'!B88</f>
        <v>Last Stroke 4 - Stroke Number</v>
      </c>
      <c r="C213" s="16" t="str">
        <f>'Input Registers'!C88</f>
        <v>R</v>
      </c>
      <c r="D213" s="16" t="str">
        <f>'Input Registers'!E88</f>
        <v>DINT</v>
      </c>
      <c r="E213" s="17"/>
    </row>
    <row r="214" spans="1:5" x14ac:dyDescent="0.2">
      <c r="A214" s="14">
        <f>'Input Registers'!A89</f>
        <v>162</v>
      </c>
      <c r="B214" s="15" t="str">
        <f>'Input Registers'!B89</f>
        <v>Last Stroke 4 - Number of Points</v>
      </c>
      <c r="C214" s="16" t="str">
        <f>'Input Registers'!C89</f>
        <v>R</v>
      </c>
      <c r="D214" s="16" t="str">
        <f>'Input Registers'!E89</f>
        <v>DINT</v>
      </c>
      <c r="E214" s="17"/>
    </row>
    <row r="215" spans="1:5" x14ac:dyDescent="0.2">
      <c r="A215" s="14">
        <f>'Input Registers'!A90</f>
        <v>163</v>
      </c>
      <c r="B215" s="15" t="str">
        <f>'Input Registers'!B90</f>
        <v>Last Stroke 4 - Polished Rod HP</v>
      </c>
      <c r="C215" s="16" t="str">
        <f>'Input Registers'!C90</f>
        <v>R</v>
      </c>
      <c r="D215" s="16" t="str">
        <f>'Input Registers'!E90</f>
        <v>REAL</v>
      </c>
      <c r="E215" s="17"/>
    </row>
    <row r="216" spans="1:5" x14ac:dyDescent="0.2">
      <c r="A216" s="14">
        <f>'Input Registers'!A91</f>
        <v>165</v>
      </c>
      <c r="B216" s="15" t="str">
        <f>'Input Registers'!B91</f>
        <v>Last Stroke 4 - Pump HP</v>
      </c>
      <c r="C216" s="16" t="str">
        <f>'Input Registers'!C91</f>
        <v>R</v>
      </c>
      <c r="D216" s="16" t="str">
        <f>'Input Registers'!E91</f>
        <v>REAL</v>
      </c>
      <c r="E216" s="17"/>
    </row>
    <row r="217" spans="1:5" x14ac:dyDescent="0.2">
      <c r="A217" s="14">
        <f>'Input Registers'!A92</f>
        <v>167</v>
      </c>
      <c r="B217" s="15" t="str">
        <f>'Input Registers'!B92</f>
        <v>Last Stroke 4 - Pump Intake Pressure</v>
      </c>
      <c r="C217" s="16" t="str">
        <f>'Input Registers'!C92</f>
        <v>R</v>
      </c>
      <c r="D217" s="16" t="str">
        <f>'Input Registers'!E92</f>
        <v>REAL</v>
      </c>
      <c r="E217" s="17"/>
    </row>
    <row r="218" spans="1:5" x14ac:dyDescent="0.2">
      <c r="A218" s="14">
        <f>'Input Registers'!A93</f>
        <v>169</v>
      </c>
      <c r="B218" s="15" t="str">
        <f>'Input Registers'!B93</f>
        <v>Last Stroke 4 - Stroke Speed</v>
      </c>
      <c r="C218" s="16" t="str">
        <f>'Input Registers'!C93</f>
        <v>R</v>
      </c>
      <c r="D218" s="16" t="str">
        <f>'Input Registers'!E93</f>
        <v>REAL</v>
      </c>
      <c r="E218" s="17"/>
    </row>
    <row r="219" spans="1:5" x14ac:dyDescent="0.2">
      <c r="A219" s="14">
        <f>'Input Registers'!A94</f>
        <v>171</v>
      </c>
      <c r="B219" s="15" t="str">
        <f>'Input Registers'!B94</f>
        <v>Last Stroke 4 - Surface Peak Load</v>
      </c>
      <c r="C219" s="16" t="str">
        <f>'Input Registers'!C94</f>
        <v>R</v>
      </c>
      <c r="D219" s="16" t="str">
        <f>'Input Registers'!E94</f>
        <v>REAL</v>
      </c>
      <c r="E219" s="17"/>
    </row>
    <row r="220" spans="1:5" x14ac:dyDescent="0.2">
      <c r="A220" s="14">
        <f>'Input Registers'!A95</f>
        <v>173</v>
      </c>
      <c r="B220" s="15" t="str">
        <f>'Input Registers'!B95</f>
        <v>Last Stroke 4 - Surface Max Position</v>
      </c>
      <c r="C220" s="16" t="str">
        <f>'Input Registers'!C95</f>
        <v>R</v>
      </c>
      <c r="D220" s="16" t="str">
        <f>'Input Registers'!E95</f>
        <v>REAL</v>
      </c>
      <c r="E220" s="17"/>
    </row>
    <row r="221" spans="1:5" x14ac:dyDescent="0.2">
      <c r="A221" s="14">
        <f>'Input Registers'!A96</f>
        <v>175</v>
      </c>
      <c r="B221" s="15" t="str">
        <f>'Input Registers'!B96</f>
        <v>Last Stroke 4 - Surface Min Load</v>
      </c>
      <c r="C221" s="16" t="str">
        <f>'Input Registers'!C96</f>
        <v>R</v>
      </c>
      <c r="D221" s="16" t="str">
        <f>'Input Registers'!E96</f>
        <v>REAL</v>
      </c>
      <c r="E221" s="17"/>
    </row>
    <row r="222" spans="1:5" x14ac:dyDescent="0.2">
      <c r="A222" s="14">
        <f>'Input Registers'!A97</f>
        <v>177</v>
      </c>
      <c r="B222" s="15" t="str">
        <f>'Input Registers'!B97</f>
        <v>Last Stroke 4 - Surface Min Position</v>
      </c>
      <c r="C222" s="16" t="str">
        <f>'Input Registers'!C97</f>
        <v>R</v>
      </c>
      <c r="D222" s="16" t="str">
        <f>'Input Registers'!E97</f>
        <v>REAL</v>
      </c>
      <c r="E222" s="17"/>
    </row>
    <row r="223" spans="1:5" x14ac:dyDescent="0.2">
      <c r="A223" s="14">
        <f>'Input Registers'!A98</f>
        <v>179</v>
      </c>
      <c r="B223" s="15" t="str">
        <f>'Input Registers'!B98</f>
        <v>Last Stroke 4 - Surface Stroke Length</v>
      </c>
      <c r="C223" s="16" t="str">
        <f>'Input Registers'!C98</f>
        <v>R</v>
      </c>
      <c r="D223" s="16" t="str">
        <f>'Input Registers'!E98</f>
        <v>REAL</v>
      </c>
      <c r="E223" s="17"/>
    </row>
    <row r="224" spans="1:5" x14ac:dyDescent="0.2">
      <c r="A224" s="14">
        <f>'Input Registers'!A99</f>
        <v>181</v>
      </c>
      <c r="B224" s="15" t="str">
        <f>'Input Registers'!B99</f>
        <v>Last Stroke 4 - Tubing Movement</v>
      </c>
      <c r="C224" s="16" t="str">
        <f>'Input Registers'!C99</f>
        <v>R</v>
      </c>
      <c r="D224" s="16" t="str">
        <f>'Input Registers'!E99</f>
        <v>REAL</v>
      </c>
      <c r="E224" s="17"/>
    </row>
    <row r="225" spans="1:5" x14ac:dyDescent="0.2">
      <c r="A225" s="14">
        <f>'Input Registers'!A100</f>
        <v>183</v>
      </c>
      <c r="B225" s="15" t="str">
        <f>'Input Registers'!B100</f>
        <v>VFD Speed Reference SP</v>
      </c>
      <c r="C225" s="16" t="str">
        <f>'Input Registers'!C100</f>
        <v>R</v>
      </c>
      <c r="D225" s="16" t="str">
        <f>'Input Registers'!E100</f>
        <v>REAL</v>
      </c>
      <c r="E225" s="17"/>
    </row>
    <row r="226" spans="1:5" x14ac:dyDescent="0.2">
      <c r="A226" s="14">
        <f>'Input Registers'!A101</f>
        <v>185</v>
      </c>
      <c r="B226" s="15" t="str">
        <f>'Input Registers'!B101</f>
        <v>VFD Torque SP</v>
      </c>
      <c r="C226" s="16" t="str">
        <f>'Input Registers'!C101</f>
        <v>R</v>
      </c>
      <c r="D226" s="16" t="str">
        <f>'Input Registers'!E101</f>
        <v>REAL</v>
      </c>
      <c r="E226" s="17"/>
    </row>
    <row r="227" spans="1:5" x14ac:dyDescent="0.2">
      <c r="A227" s="14">
        <f>'Input Registers'!A102</f>
        <v>187</v>
      </c>
      <c r="B227" s="15" t="str">
        <f>'Input Registers'!B102</f>
        <v>Yesterday's Average SPM</v>
      </c>
      <c r="C227" s="16" t="str">
        <f>'Input Registers'!C102</f>
        <v>R</v>
      </c>
      <c r="D227" s="16" t="str">
        <f>'Input Registers'!E102</f>
        <v>REAL</v>
      </c>
      <c r="E227" s="17"/>
    </row>
    <row r="228" spans="1:5" x14ac:dyDescent="0.2">
      <c r="A228" s="14">
        <f>'Input Registers'!A103</f>
        <v>189</v>
      </c>
      <c r="B228" s="15" t="str">
        <f>'Input Registers'!B103</f>
        <v>Yesterday's Average Downhole Gross Stroke</v>
      </c>
      <c r="C228" s="16" t="str">
        <f>'Input Registers'!C103</f>
        <v>R</v>
      </c>
      <c r="D228" s="16" t="str">
        <f>'Input Registers'!E103</f>
        <v>REAL</v>
      </c>
      <c r="E228" s="17"/>
    </row>
    <row r="229" spans="1:5" x14ac:dyDescent="0.2">
      <c r="A229" s="14">
        <f>'Input Registers'!A104</f>
        <v>191</v>
      </c>
      <c r="B229" s="15" t="str">
        <f>'Input Registers'!B104</f>
        <v>Yesterday's Average Downhole Net Stroke</v>
      </c>
      <c r="C229" s="16" t="str">
        <f>'Input Registers'!C104</f>
        <v>R</v>
      </c>
      <c r="D229" s="16" t="str">
        <f>'Input Registers'!E104</f>
        <v>REAL</v>
      </c>
      <c r="E229" s="17"/>
    </row>
    <row r="230" spans="1:5" x14ac:dyDescent="0.2">
      <c r="A230" s="14">
        <f>'Input Registers'!A105</f>
        <v>193</v>
      </c>
      <c r="B230" s="15" t="str">
        <f>'Input Registers'!B105</f>
        <v>Yesterday's Electricity Cost</v>
      </c>
      <c r="C230" s="16" t="str">
        <f>'Input Registers'!C105</f>
        <v>R</v>
      </c>
      <c r="D230" s="16" t="str">
        <f>'Input Registers'!E105</f>
        <v>REAL</v>
      </c>
      <c r="E230" s="17"/>
    </row>
    <row r="231" spans="1:5" x14ac:dyDescent="0.2">
      <c r="A231" s="14">
        <f>'Input Registers'!A106</f>
        <v>195</v>
      </c>
      <c r="B231" s="15" t="str">
        <f>'Input Registers'!B106</f>
        <v>Yesterday's Average Fluid Level</v>
      </c>
      <c r="C231" s="16" t="str">
        <f>'Input Registers'!C106</f>
        <v>R</v>
      </c>
      <c r="D231" s="16" t="str">
        <f>'Input Registers'!E106</f>
        <v>REAL</v>
      </c>
      <c r="E231" s="17"/>
    </row>
    <row r="232" spans="1:5" x14ac:dyDescent="0.2">
      <c r="A232" s="14">
        <f>'Input Registers'!A107</f>
        <v>197</v>
      </c>
      <c r="B232" s="15" t="str">
        <f>'Input Registers'!B107</f>
        <v>Yesterday's Average Inflow Rate</v>
      </c>
      <c r="C232" s="16" t="str">
        <f>'Input Registers'!C107</f>
        <v>R</v>
      </c>
      <c r="D232" s="16" t="str">
        <f>'Input Registers'!E107</f>
        <v>REAL</v>
      </c>
      <c r="E232" s="17"/>
    </row>
    <row r="233" spans="1:5" x14ac:dyDescent="0.2">
      <c r="A233" s="14">
        <f>'Input Registers'!A108</f>
        <v>199</v>
      </c>
      <c r="B233" s="15" t="str">
        <f>'Input Registers'!B108</f>
        <v>Yesterday's kWh Consumed</v>
      </c>
      <c r="C233" s="16" t="str">
        <f>'Input Registers'!C108</f>
        <v>R</v>
      </c>
      <c r="D233" s="16" t="str">
        <f>'Input Registers'!E108</f>
        <v>REAL</v>
      </c>
      <c r="E233" s="17"/>
    </row>
    <row r="234" spans="1:5" x14ac:dyDescent="0.2">
      <c r="A234" s="14">
        <f>'Input Registers'!A109</f>
        <v>201</v>
      </c>
      <c r="B234" s="15" t="str">
        <f>'Input Registers'!B109</f>
        <v>Yesterday's kWh Regenerated</v>
      </c>
      <c r="C234" s="16" t="str">
        <f>'Input Registers'!C109</f>
        <v>R</v>
      </c>
      <c r="D234" s="16" t="str">
        <f>'Input Registers'!E109</f>
        <v>REAL</v>
      </c>
      <c r="E234" s="17"/>
    </row>
    <row r="235" spans="1:5" x14ac:dyDescent="0.2">
      <c r="A235" s="14">
        <f>'Input Registers'!A110</f>
        <v>203</v>
      </c>
      <c r="B235" s="15" t="str">
        <f>'Input Registers'!B110</f>
        <v>Yesterday's Lifting Cost</v>
      </c>
      <c r="C235" s="16" t="str">
        <f>'Input Registers'!C110</f>
        <v>R</v>
      </c>
      <c r="D235" s="16" t="str">
        <f>'Input Registers'!E110</f>
        <v>REAL</v>
      </c>
      <c r="E235" s="17"/>
    </row>
    <row r="236" spans="1:5" x14ac:dyDescent="0.2">
      <c r="A236" s="14">
        <f>'Input Registers'!A111</f>
        <v>205</v>
      </c>
      <c r="B236" s="15" t="str">
        <f>'Input Registers'!B111</f>
        <v>Yesterday's Peak Polished Rod Load</v>
      </c>
      <c r="C236" s="16" t="str">
        <f>'Input Registers'!C111</f>
        <v>R</v>
      </c>
      <c r="D236" s="16" t="str">
        <f>'Input Registers'!E111</f>
        <v>REAL</v>
      </c>
      <c r="E236" s="17"/>
    </row>
    <row r="237" spans="1:5" x14ac:dyDescent="0.2">
      <c r="A237" s="14">
        <f>'Input Registers'!A112</f>
        <v>207</v>
      </c>
      <c r="B237" s="15" t="str">
        <f>'Input Registers'!B112</f>
        <v>Yesterday's Min Polished Rod Load</v>
      </c>
      <c r="C237" s="16" t="str">
        <f>'Input Registers'!C112</f>
        <v>R</v>
      </c>
      <c r="D237" s="16" t="str">
        <f>'Input Registers'!E112</f>
        <v>REAL</v>
      </c>
      <c r="E237" s="17"/>
    </row>
    <row r="238" spans="1:5" x14ac:dyDescent="0.2">
      <c r="A238" s="14">
        <f>'Input Registers'!A113</f>
        <v>209</v>
      </c>
      <c r="B238" s="15" t="str">
        <f>'Input Registers'!B113</f>
        <v>Yesterday's Percent Run</v>
      </c>
      <c r="C238" s="16" t="str">
        <f>'Input Registers'!C113</f>
        <v>R</v>
      </c>
      <c r="D238" s="16" t="str">
        <f>'Input Registers'!E113</f>
        <v>REAL</v>
      </c>
      <c r="E238" s="17"/>
    </row>
    <row r="239" spans="1:5" x14ac:dyDescent="0.2">
      <c r="A239" s="14">
        <f>'Input Registers'!A114</f>
        <v>211</v>
      </c>
      <c r="B239" s="15" t="str">
        <f>'Input Registers'!B114</f>
        <v>Yesterday's Average Polished Rod Horsepower</v>
      </c>
      <c r="C239" s="16" t="str">
        <f>'Input Registers'!C114</f>
        <v>R</v>
      </c>
      <c r="D239" s="16" t="str">
        <f>'Input Registers'!E114</f>
        <v>REAL</v>
      </c>
      <c r="E239" s="17"/>
    </row>
    <row r="240" spans="1:5" x14ac:dyDescent="0.2">
      <c r="A240" s="14">
        <f>'Input Registers'!A115</f>
        <v>213</v>
      </c>
      <c r="B240" s="15" t="str">
        <f>'Input Registers'!B115</f>
        <v>Yesterday's Average Pump Intake Pressure</v>
      </c>
      <c r="C240" s="16" t="str">
        <f>'Input Registers'!C115</f>
        <v>R</v>
      </c>
      <c r="D240" s="16" t="str">
        <f>'Input Registers'!E115</f>
        <v>REAL</v>
      </c>
      <c r="E240" s="17"/>
    </row>
    <row r="241" spans="1:5" x14ac:dyDescent="0.2">
      <c r="A241" s="14">
        <f>'Input Registers'!A116</f>
        <v>215</v>
      </c>
      <c r="B241" s="15" t="str">
        <f>'Input Registers'!B116</f>
        <v>Yesterday's Average Surface Stroke Length</v>
      </c>
      <c r="C241" s="16" t="str">
        <f>'Input Registers'!C116</f>
        <v>R</v>
      </c>
      <c r="D241" s="16" t="str">
        <f>'Input Registers'!E116</f>
        <v>REAL</v>
      </c>
      <c r="E241" s="17"/>
    </row>
    <row r="242" spans="1:5" x14ac:dyDescent="0.2">
      <c r="A242" s="25">
        <f>'Input Registers'!A117</f>
        <v>217</v>
      </c>
      <c r="B242" s="26" t="str">
        <f>'Input Registers'!B117</f>
        <v>Yesterday's Calculated Production</v>
      </c>
      <c r="C242" s="27" t="str">
        <f>'Input Registers'!C117</f>
        <v>R</v>
      </c>
      <c r="D242" s="27" t="str">
        <f>'Input Registers'!E117</f>
        <v>REAL</v>
      </c>
      <c r="E242" s="28"/>
    </row>
    <row r="243" spans="1:5" x14ac:dyDescent="0.2">
      <c r="A243" s="14">
        <f>'Input Registers'!A118</f>
        <v>219</v>
      </c>
      <c r="B243" s="15" t="str">
        <f>'Input Registers'!B118</f>
        <v>Yesterday's Average Tubing Movement</v>
      </c>
      <c r="C243" s="16" t="str">
        <f>'Input Registers'!C118</f>
        <v>R</v>
      </c>
      <c r="D243" s="16" t="str">
        <f>'Input Registers'!E118</f>
        <v>REAL</v>
      </c>
      <c r="E243" s="17"/>
    </row>
    <row r="244" spans="1:5" x14ac:dyDescent="0.2">
      <c r="A244" s="14">
        <f>'Input Registers'!A119</f>
        <v>221</v>
      </c>
      <c r="B244" s="15" t="str">
        <f>'Input Registers'!B119</f>
        <v>Instantaneous Gearbox Loading</v>
      </c>
      <c r="C244" s="16" t="str">
        <f>'Input Registers'!C119</f>
        <v>R</v>
      </c>
      <c r="D244" s="16" t="str">
        <f>'Input Registers'!E119</f>
        <v>REAL</v>
      </c>
      <c r="E244" s="17"/>
    </row>
    <row r="245" spans="1:5" x14ac:dyDescent="0.2">
      <c r="A245" s="14">
        <f>'Input Registers'!A120</f>
        <v>223</v>
      </c>
      <c r="B245" s="15" t="str">
        <f>'Input Registers'!B120</f>
        <v>Instantaneous Gearbox Torque</v>
      </c>
      <c r="C245" s="16" t="str">
        <f>'Input Registers'!C120</f>
        <v>R</v>
      </c>
      <c r="D245" s="16" t="str">
        <f>'Input Registers'!E120</f>
        <v>REAL</v>
      </c>
      <c r="E245" s="17"/>
    </row>
    <row r="246" spans="1:5" x14ac:dyDescent="0.2">
      <c r="A246" s="14">
        <f>'Input Registers'!A121</f>
        <v>225</v>
      </c>
      <c r="B246" s="15" t="str">
        <f>'Input Registers'!B121</f>
        <v>Analog Input 1 - Value</v>
      </c>
      <c r="C246" s="16" t="str">
        <f>'Input Registers'!C121</f>
        <v>R</v>
      </c>
      <c r="D246" s="16" t="str">
        <f>'Input Registers'!E121</f>
        <v>REAL</v>
      </c>
      <c r="E246" s="17"/>
    </row>
    <row r="247" spans="1:5" x14ac:dyDescent="0.2">
      <c r="A247" s="14">
        <f>'Input Registers'!A122</f>
        <v>227</v>
      </c>
      <c r="B247" s="15" t="str">
        <f>'Input Registers'!B122</f>
        <v>Analog Input 2 - Value</v>
      </c>
      <c r="C247" s="16" t="str">
        <f>'Input Registers'!C122</f>
        <v>R</v>
      </c>
      <c r="D247" s="16" t="str">
        <f>'Input Registers'!E122</f>
        <v>REAL</v>
      </c>
      <c r="E247" s="17"/>
    </row>
    <row r="248" spans="1:5" x14ac:dyDescent="0.2">
      <c r="A248" s="14">
        <f>'Input Registers'!A123</f>
        <v>229</v>
      </c>
      <c r="B248" s="15" t="str">
        <f>'Input Registers'!B123</f>
        <v>Analog Input 3 - Value</v>
      </c>
      <c r="C248" s="16" t="str">
        <f>'Input Registers'!C123</f>
        <v>R</v>
      </c>
      <c r="D248" s="16" t="str">
        <f>'Input Registers'!E123</f>
        <v>REAL</v>
      </c>
      <c r="E248" s="17"/>
    </row>
    <row r="249" spans="1:5" x14ac:dyDescent="0.2">
      <c r="A249" s="14">
        <f>'Input Registers'!A124</f>
        <v>231</v>
      </c>
      <c r="B249" s="15" t="str">
        <f>'Input Registers'!B124</f>
        <v>Instantaneous SPM</v>
      </c>
      <c r="C249" s="16" t="str">
        <f>'Input Registers'!C124</f>
        <v>R</v>
      </c>
      <c r="D249" s="16" t="str">
        <f>'Input Registers'!E124</f>
        <v>REAL</v>
      </c>
      <c r="E249" s="17"/>
    </row>
    <row r="250" spans="1:5" x14ac:dyDescent="0.2">
      <c r="A250" s="14">
        <f>'Input Registers'!A125</f>
        <v>233</v>
      </c>
      <c r="B250" s="15" t="str">
        <f>'Input Registers'!B125</f>
        <v>Today's kWh usage</v>
      </c>
      <c r="C250" s="16" t="str">
        <f>'Input Registers'!C125</f>
        <v>R</v>
      </c>
      <c r="D250" s="16" t="str">
        <f>'Input Registers'!E125</f>
        <v>REAL</v>
      </c>
      <c r="E250" s="17"/>
    </row>
    <row r="251" spans="1:5" x14ac:dyDescent="0.2">
      <c r="A251" s="14">
        <f>'Input Registers'!A126</f>
        <v>235</v>
      </c>
      <c r="B251" s="15" t="str">
        <f>'Input Registers'!B126</f>
        <v>Max. Theoretical Fluid Load</v>
      </c>
      <c r="C251" s="16" t="str">
        <f>'Input Registers'!C126</f>
        <v>R</v>
      </c>
      <c r="D251" s="16" t="str">
        <f>'Input Registers'!E126</f>
        <v>REAL</v>
      </c>
      <c r="E251" s="17"/>
    </row>
    <row r="252" spans="1:5" x14ac:dyDescent="0.2">
      <c r="A252" s="14">
        <f>'Input Registers'!A127</f>
        <v>237</v>
      </c>
      <c r="B252" s="15" t="str">
        <f>'Input Registers'!B127</f>
        <v>Instantaneous Motor Torque</v>
      </c>
      <c r="C252" s="16" t="str">
        <f>'Input Registers'!C127</f>
        <v>R</v>
      </c>
      <c r="D252" s="16" t="str">
        <f>'Input Registers'!E127</f>
        <v>REAL</v>
      </c>
      <c r="E252" s="17"/>
    </row>
    <row r="253" spans="1:5" x14ac:dyDescent="0.2">
      <c r="A253" s="14">
        <f>'Input Registers'!A128</f>
        <v>239</v>
      </c>
      <c r="B253" s="15" t="str">
        <f>'Input Registers'!B128</f>
        <v>Run Status</v>
      </c>
      <c r="C253" s="16" t="str">
        <f>'Input Registers'!C128</f>
        <v>R</v>
      </c>
      <c r="D253" s="16" t="str">
        <f>'Input Registers'!E128</f>
        <v>DINT</v>
      </c>
      <c r="E253" s="17"/>
    </row>
    <row r="254" spans="1:5" x14ac:dyDescent="0.2">
      <c r="A254" s="14">
        <f>'Input Registers'!A129</f>
        <v>240</v>
      </c>
      <c r="B254" s="15" t="str">
        <f>'Input Registers'!B129</f>
        <v>Actual SPM</v>
      </c>
      <c r="C254" s="16" t="str">
        <f>'Input Registers'!C129</f>
        <v>R</v>
      </c>
      <c r="D254" s="16" t="str">
        <f>'Input Registers'!E129</f>
        <v>REAL</v>
      </c>
      <c r="E254" s="17"/>
    </row>
    <row r="255" spans="1:5" x14ac:dyDescent="0.2">
      <c r="A255" s="14">
        <f>'Input Registers'!A130</f>
        <v>242</v>
      </c>
      <c r="B255" s="15" t="str">
        <f>'Input Registers'!B130</f>
        <v>Pump Intake Pressure</v>
      </c>
      <c r="C255" s="16" t="str">
        <f>'Input Registers'!C130</f>
        <v>R</v>
      </c>
      <c r="D255" s="16" t="str">
        <f>'Input Registers'!E130</f>
        <v>REAL</v>
      </c>
      <c r="E255" s="17"/>
    </row>
    <row r="256" spans="1:5" x14ac:dyDescent="0.2">
      <c r="A256" s="25">
        <f>'Input Registers'!A131</f>
        <v>244</v>
      </c>
      <c r="B256" s="26" t="str">
        <f>'Input Registers'!B131</f>
        <v>Today's Calculated Production</v>
      </c>
      <c r="C256" s="27" t="str">
        <f>'Input Registers'!C131</f>
        <v>R</v>
      </c>
      <c r="D256" s="27" t="str">
        <f>'Input Registers'!E131</f>
        <v>REAL</v>
      </c>
      <c r="E256" s="28"/>
    </row>
    <row r="257" spans="1:5" x14ac:dyDescent="0.2">
      <c r="A257" s="25">
        <f>'Input Registers'!A132</f>
        <v>246</v>
      </c>
      <c r="B257" s="26" t="str">
        <f>'Input Registers'!B132</f>
        <v>Today's Projected Production</v>
      </c>
      <c r="C257" s="27" t="str">
        <f>'Input Registers'!C132</f>
        <v>R</v>
      </c>
      <c r="D257" s="27" t="str">
        <f>'Input Registers'!E132</f>
        <v>REAL</v>
      </c>
      <c r="E257" s="28"/>
    </row>
    <row r="258" spans="1:5" x14ac:dyDescent="0.2">
      <c r="A258" s="25">
        <f>'Input Registers'!A133</f>
        <v>248</v>
      </c>
      <c r="B258" s="26" t="str">
        <f>'Input Registers'!B133</f>
        <v>Today's Percent Run</v>
      </c>
      <c r="C258" s="27" t="str">
        <f>'Input Registers'!C133</f>
        <v>R</v>
      </c>
      <c r="D258" s="27" t="str">
        <f>'Input Registers'!E133</f>
        <v>REAL</v>
      </c>
      <c r="E258" s="28"/>
    </row>
    <row r="259" spans="1:5" x14ac:dyDescent="0.2">
      <c r="A259" s="25">
        <f>'Input Registers'!A134</f>
        <v>250</v>
      </c>
      <c r="B259" s="26" t="str">
        <f>'Input Registers'!B134</f>
        <v>Fluid Load</v>
      </c>
      <c r="C259" s="27" t="str">
        <f>'Input Registers'!C134</f>
        <v>R</v>
      </c>
      <c r="D259" s="27" t="str">
        <f>'Input Registers'!E134</f>
        <v>REAL</v>
      </c>
      <c r="E259" s="28"/>
    </row>
    <row r="260" spans="1:5" x14ac:dyDescent="0.2">
      <c r="A260" s="14">
        <f>'Input Registers'!A135</f>
        <v>252</v>
      </c>
      <c r="B260" s="15" t="str">
        <f>'Input Registers'!B135</f>
        <v>Last Stroke 1 - Surface Position</v>
      </c>
      <c r="C260" s="16" t="str">
        <f>'Input Registers'!C135</f>
        <v>R</v>
      </c>
      <c r="D260" s="16" t="str">
        <f>'Input Registers'!E135</f>
        <v>ARRAY</v>
      </c>
      <c r="E260" s="17"/>
    </row>
    <row r="261" spans="1:5" x14ac:dyDescent="0.2">
      <c r="A261" s="14">
        <f>'Input Registers'!A136</f>
        <v>1752</v>
      </c>
      <c r="B261" s="15" t="str">
        <f>'Input Registers'!B136</f>
        <v>Last Stroke 2 - Surface Position</v>
      </c>
      <c r="C261" s="16" t="str">
        <f>'Input Registers'!C136</f>
        <v>R</v>
      </c>
      <c r="D261" s="16" t="str">
        <f>'Input Registers'!E136</f>
        <v>ARRAY</v>
      </c>
      <c r="E261" s="17"/>
    </row>
    <row r="262" spans="1:5" x14ac:dyDescent="0.2">
      <c r="A262" s="14">
        <f>'Input Registers'!A137</f>
        <v>3252</v>
      </c>
      <c r="B262" s="15" t="str">
        <f>'Input Registers'!B137</f>
        <v>Last Stroke 3 - Surface Position</v>
      </c>
      <c r="C262" s="16" t="str">
        <f>'Input Registers'!C137</f>
        <v>R</v>
      </c>
      <c r="D262" s="16" t="str">
        <f>'Input Registers'!E137</f>
        <v>ARRAY</v>
      </c>
      <c r="E262" s="17"/>
    </row>
    <row r="263" spans="1:5" x14ac:dyDescent="0.2">
      <c r="A263" s="14">
        <f>'Input Registers'!A138</f>
        <v>4752</v>
      </c>
      <c r="B263" s="15" t="str">
        <f>'Input Registers'!B138</f>
        <v>Last Stroke 4 - Surface Position</v>
      </c>
      <c r="C263" s="16" t="str">
        <f>'Input Registers'!C138</f>
        <v>R</v>
      </c>
      <c r="D263" s="16" t="str">
        <f>'Input Registers'!E138</f>
        <v>ARRAY</v>
      </c>
      <c r="E263" s="17"/>
    </row>
    <row r="264" spans="1:5" x14ac:dyDescent="0.2">
      <c r="A264" s="14">
        <f>'Input Registers'!A139</f>
        <v>6252</v>
      </c>
      <c r="B264" s="15" t="str">
        <f>'Input Registers'!B139</f>
        <v>Last Stroke 1 - Surface Load</v>
      </c>
      <c r="C264" s="16" t="str">
        <f>'Input Registers'!C139</f>
        <v>R</v>
      </c>
      <c r="D264" s="16" t="str">
        <f>'Input Registers'!E139</f>
        <v>ARRAY</v>
      </c>
      <c r="E264" s="17"/>
    </row>
    <row r="265" spans="1:5" x14ac:dyDescent="0.2">
      <c r="A265" s="14">
        <f>'Input Registers'!A140</f>
        <v>7752</v>
      </c>
      <c r="B265" s="15" t="str">
        <f>'Input Registers'!B140</f>
        <v>Last Stroke 2 - Surface Load</v>
      </c>
      <c r="C265" s="16" t="str">
        <f>'Input Registers'!C140</f>
        <v>R</v>
      </c>
      <c r="D265" s="16" t="str">
        <f>'Input Registers'!E140</f>
        <v>ARRAY</v>
      </c>
      <c r="E265" s="17"/>
    </row>
    <row r="266" spans="1:5" x14ac:dyDescent="0.2">
      <c r="A266" s="14">
        <f>'Input Registers'!A141</f>
        <v>9252</v>
      </c>
      <c r="B266" s="15" t="str">
        <f>'Input Registers'!B141</f>
        <v>Last Stroke 3 - Surface Load</v>
      </c>
      <c r="C266" s="16" t="str">
        <f>'Input Registers'!C141</f>
        <v>R</v>
      </c>
      <c r="D266" s="16" t="str">
        <f>'Input Registers'!E141</f>
        <v>ARRAY</v>
      </c>
      <c r="E266" s="17"/>
    </row>
    <row r="267" spans="1:5" x14ac:dyDescent="0.2">
      <c r="A267" s="14">
        <f>'Input Registers'!A142</f>
        <v>10752</v>
      </c>
      <c r="B267" s="15" t="str">
        <f>'Input Registers'!B142</f>
        <v>Last Stroke 4 - Surface Load</v>
      </c>
      <c r="C267" s="16" t="str">
        <f>'Input Registers'!C142</f>
        <v>R</v>
      </c>
      <c r="D267" s="16" t="str">
        <f>'Input Registers'!E142</f>
        <v>ARRAY</v>
      </c>
      <c r="E267" s="17"/>
    </row>
    <row r="268" spans="1:5" x14ac:dyDescent="0.2">
      <c r="A268" s="14">
        <f>'Input Registers'!A143</f>
        <v>12252</v>
      </c>
      <c r="B268" s="15" t="str">
        <f>'Input Registers'!B143</f>
        <v>Last Stroke 1 - Downhole Position</v>
      </c>
      <c r="C268" s="16" t="str">
        <f>'Input Registers'!C143</f>
        <v>R</v>
      </c>
      <c r="D268" s="16" t="str">
        <f>'Input Registers'!E143</f>
        <v>ARRAY</v>
      </c>
      <c r="E268" s="17"/>
    </row>
    <row r="269" spans="1:5" x14ac:dyDescent="0.2">
      <c r="A269" s="14">
        <f>'Input Registers'!A144</f>
        <v>13752</v>
      </c>
      <c r="B269" s="15" t="str">
        <f>'Input Registers'!B144</f>
        <v>Last Stroke 2 - Downhole Position</v>
      </c>
      <c r="C269" s="16" t="str">
        <f>'Input Registers'!C144</f>
        <v>R</v>
      </c>
      <c r="D269" s="16" t="str">
        <f>'Input Registers'!E144</f>
        <v>ARRAY</v>
      </c>
      <c r="E269" s="17"/>
    </row>
    <row r="270" spans="1:5" x14ac:dyDescent="0.2">
      <c r="A270" s="14">
        <f>'Input Registers'!A145</f>
        <v>15252</v>
      </c>
      <c r="B270" s="15" t="str">
        <f>'Input Registers'!B145</f>
        <v>Last Stroke 3 - Downhole Position</v>
      </c>
      <c r="C270" s="16" t="str">
        <f>'Input Registers'!C145</f>
        <v>R</v>
      </c>
      <c r="D270" s="16" t="str">
        <f>'Input Registers'!E145</f>
        <v>ARRAY</v>
      </c>
      <c r="E270" s="17"/>
    </row>
    <row r="271" spans="1:5" x14ac:dyDescent="0.2">
      <c r="A271" s="14">
        <f>'Input Registers'!A146</f>
        <v>16752</v>
      </c>
      <c r="B271" s="15" t="str">
        <f>'Input Registers'!B146</f>
        <v>Last Stroke 4 - Downhole Position</v>
      </c>
      <c r="C271" s="16" t="str">
        <f>'Input Registers'!C146</f>
        <v>R</v>
      </c>
      <c r="D271" s="16" t="str">
        <f>'Input Registers'!E146</f>
        <v>ARRAY</v>
      </c>
      <c r="E271" s="17"/>
    </row>
    <row r="272" spans="1:5" x14ac:dyDescent="0.2">
      <c r="A272" s="14">
        <f>'Input Registers'!A147</f>
        <v>18252</v>
      </c>
      <c r="B272" s="15" t="str">
        <f>'Input Registers'!B147</f>
        <v>Last Stroke 1 - Downhole Load</v>
      </c>
      <c r="C272" s="16" t="str">
        <f>'Input Registers'!C147</f>
        <v>R</v>
      </c>
      <c r="D272" s="16" t="str">
        <f>'Input Registers'!E147</f>
        <v>ARRAY</v>
      </c>
      <c r="E272" s="17"/>
    </row>
    <row r="273" spans="1:5" x14ac:dyDescent="0.2">
      <c r="A273" s="14">
        <f>'Input Registers'!A148</f>
        <v>19752</v>
      </c>
      <c r="B273" s="15" t="str">
        <f>'Input Registers'!B148</f>
        <v>Last Stroke 2 - Downhole Load</v>
      </c>
      <c r="C273" s="16" t="str">
        <f>'Input Registers'!C148</f>
        <v>R</v>
      </c>
      <c r="D273" s="16" t="str">
        <f>'Input Registers'!E148</f>
        <v>ARRAY</v>
      </c>
      <c r="E273" s="17"/>
    </row>
    <row r="274" spans="1:5" x14ac:dyDescent="0.2">
      <c r="A274" s="14">
        <f>'Input Registers'!A149</f>
        <v>21252</v>
      </c>
      <c r="B274" s="15" t="str">
        <f>'Input Registers'!B149</f>
        <v>Last Stroke 3 - Downhole Load</v>
      </c>
      <c r="C274" s="16" t="str">
        <f>'Input Registers'!C149</f>
        <v>R</v>
      </c>
      <c r="D274" s="16" t="str">
        <f>'Input Registers'!E149</f>
        <v>ARRAY</v>
      </c>
      <c r="E274" s="17"/>
    </row>
    <row r="275" spans="1:5" x14ac:dyDescent="0.2">
      <c r="A275" s="14">
        <f>'Input Registers'!A150</f>
        <v>22752</v>
      </c>
      <c r="B275" s="15" t="str">
        <f>'Input Registers'!B150</f>
        <v>Last Stroke 4 - Downhole Load</v>
      </c>
      <c r="C275" s="16" t="str">
        <f>'Input Registers'!C150</f>
        <v>R</v>
      </c>
      <c r="D275" s="16" t="str">
        <f>'Input Registers'!E150</f>
        <v>ARRAY</v>
      </c>
      <c r="E275" s="17"/>
    </row>
  </sheetData>
  <mergeCells count="4">
    <mergeCell ref="A1:E1"/>
    <mergeCell ref="A24:E24"/>
    <mergeCell ref="A30:E30"/>
    <mergeCell ref="A125:E125"/>
  </mergeCells>
  <phoneticPr fontId="5" type="noConversion"/>
  <pageMargins left="0.7" right="0.7" top="0.75" bottom="0.75" header="0.3" footer="0.3"/>
  <pageSetup scale="59" orientation="portrait" horizontalDpi="0" verticalDpi="0"/>
  <headerFooter>
    <oddHeader>&amp;CHenry Pump POC_x000D_Modbus Register Map</oddHeader>
    <oddFooter>&amp;C&amp;P_x000D_</oddFooter>
  </headerFooter>
  <colBreaks count="1" manualBreakCount="1">
    <brk id="5" max="1048575" man="1"/>
  </colBreaks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Coils</vt:lpstr>
      <vt:lpstr>Digital Input</vt:lpstr>
      <vt:lpstr>Input Registers</vt:lpstr>
      <vt:lpstr>Holding Registers</vt:lpstr>
      <vt:lpstr>Register Counts</vt:lpstr>
      <vt:lpstr>Register Scheme</vt:lpstr>
      <vt:lpstr>Sanitized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2017-12-14T17:59:53Z</cp:lastPrinted>
  <dcterms:created xsi:type="dcterms:W3CDTF">2016-10-31T22:19:07Z</dcterms:created>
  <dcterms:modified xsi:type="dcterms:W3CDTF">2017-12-14T19:54:43Z</dcterms:modified>
</cp:coreProperties>
</file>